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цены'!$A$2:$P$17</definedName>
  </definedNames>
  <calcPr fullCalcOnLoad="1"/>
</workbook>
</file>

<file path=xl/sharedStrings.xml><?xml version="1.0" encoding="utf-8"?>
<sst xmlns="http://schemas.openxmlformats.org/spreadsheetml/2006/main" count="36" uniqueCount="33">
  <si>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</si>
  <si>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</si>
  <si>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</si>
  <si>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</si>
  <si>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</si>
  <si>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</si>
  <si>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</si>
  <si>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</si>
  <si>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</si>
  <si>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</si>
  <si>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</si>
  <si>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</si>
  <si>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</si>
  <si>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</si>
  <si>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</si>
  <si>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</si>
  <si>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</si>
  <si>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Средство, моющее для туалетов и ванных комнат (унитазов)  </t>
  </si>
  <si>
    <t xml:space="preserve">Средство, моющее для туалетов и ванных комнат (моющее средство концентрированное) </t>
  </si>
  <si>
    <t>отбеливающее средство для стирки (Белизна)</t>
  </si>
  <si>
    <t xml:space="preserve">порошок стиральный </t>
  </si>
  <si>
    <t xml:space="preserve">Средство, моющее для окон (стеклоочиститель) </t>
  </si>
  <si>
    <t>Перчатки резиновые прочие</t>
  </si>
  <si>
    <t>Сода кальцинированная прочая</t>
  </si>
  <si>
    <t>литр</t>
  </si>
  <si>
    <t>кг</t>
  </si>
  <si>
    <t>штук</t>
  </si>
  <si>
    <t>пара</t>
  </si>
  <si>
    <t>На основании проведенного анализа рынка начальная максимальная цена единицы оказываемых услуг составляет: 86 708 (восемьдесят шесть тысяч семьсот восемь) рублей 20 копеек.</t>
  </si>
  <si>
    <r>
      <rPr>
        <sz val="12"/>
        <color indexed="8"/>
        <rFont val="Times New Roman"/>
        <family val="1"/>
      </rPr>
      <t xml:space="preserve">Приложение № 1 к  Извещению 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Times New Roman"/>
        <family val="1"/>
      </rPr>
      <t>об осуществлении закупки</t>
    </r>
    <r>
      <rPr>
        <sz val="11"/>
        <color theme="1"/>
        <rFont val="Calibri"/>
        <family val="2"/>
      </rPr>
      <t xml:space="preserve">
</t>
    </r>
  </si>
  <si>
    <t xml:space="preserve">Предложение №3  </t>
  </si>
  <si>
    <t>Н(М)ЦК,  определяемая методом сопоставимых рыночных цен (анализа рынка)*</t>
  </si>
  <si>
    <t>Н(М)ЦК,  контракта с учетом округления цены за единицу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</si>
</sst>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34671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5832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tabSelected="1" zoomScale="85" zoomScaleNormal="85" zoomScaleSheetLayoutView="100" zoomScalePageLayoutView="0" workbookViewId="0" topLeftCell="A1">
      <selection activeCell="P5" sqref="P5"/>
    </sheetView>
  </sheetViews>
  <sheetFormatPr defaultColWidth="9.140625" defaultRowHeight="15"/>
  <cols>
    <col min="1" max="1" width="6.00390625" style="1" customWidth="1"/>
    <col min="2" max="2" width="25.28125" style="9" customWidth="1"/>
    <col min="3" max="3" width="8.7109375" style="10" customWidth="1"/>
    <col min="4" max="4" width="10.28125" style="10" customWidth="1"/>
    <col min="5" max="5" width="13.57421875" style="14" customWidth="1"/>
    <col min="6" max="6" width="13.7109375" style="14" customWidth="1"/>
    <col min="7" max="7" width="12.85156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57421875" style="1" customWidth="1"/>
    <col min="16" max="16" width="13.00390625" style="1" customWidth="1"/>
    <col min="17" max="16384" width="9.140625" style="1" customWidth="1"/>
  </cols>
  <sheetData>
    <row r="2" spans="13:16" ht="57" customHeight="1">
      <c r="M2" s="33" t="s">
        <v>29</v>
      </c>
      <c r="N2" s="34"/>
      <c r="O2" s="34"/>
      <c r="P2" s="34"/>
    </row>
    <row r="3" spans="1:16" ht="24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0.75" customHeight="1">
      <c r="A4" s="36" t="s">
        <v>0</v>
      </c>
      <c r="B4" s="36" t="s">
        <v>12</v>
      </c>
      <c r="C4" s="36" t="s">
        <v>1</v>
      </c>
      <c r="D4" s="36" t="s">
        <v>2</v>
      </c>
      <c r="E4" s="41" t="s">
        <v>3</v>
      </c>
      <c r="F4" s="42"/>
      <c r="G4" s="43"/>
      <c r="H4" s="44" t="s">
        <v>10</v>
      </c>
      <c r="I4" s="45"/>
      <c r="J4" s="46" t="s">
        <v>11</v>
      </c>
      <c r="K4" s="47"/>
      <c r="L4" s="48"/>
      <c r="M4" s="49" t="s">
        <v>31</v>
      </c>
      <c r="N4" s="50"/>
      <c r="O4" s="50"/>
      <c r="P4" s="51"/>
    </row>
    <row r="5" spans="1:16" ht="183" customHeight="1">
      <c r="A5" s="37"/>
      <c r="B5" s="37"/>
      <c r="C5" s="37"/>
      <c r="D5" s="37"/>
      <c r="E5" s="19" t="s">
        <v>14</v>
      </c>
      <c r="F5" s="19" t="s">
        <v>15</v>
      </c>
      <c r="G5" s="19" t="s">
        <v>30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16</v>
      </c>
      <c r="N5" s="2" t="s">
        <v>8</v>
      </c>
      <c r="O5" s="2" t="s">
        <v>9</v>
      </c>
      <c r="P5" s="2" t="s">
        <v>32</v>
      </c>
    </row>
    <row r="6" spans="1:16" s="18" customFormat="1" ht="49.5" customHeight="1">
      <c r="A6" s="23">
        <v>1</v>
      </c>
      <c r="B6" s="24" t="s">
        <v>17</v>
      </c>
      <c r="C6" s="25" t="s">
        <v>26</v>
      </c>
      <c r="D6" s="26">
        <v>80</v>
      </c>
      <c r="E6" s="27">
        <v>153.67</v>
      </c>
      <c r="F6" s="27">
        <v>127.32</v>
      </c>
      <c r="G6" s="27">
        <v>122.93</v>
      </c>
      <c r="H6" s="27"/>
      <c r="I6" s="27"/>
      <c r="J6" s="28">
        <f>AVERAGE(E6:G6)</f>
        <v>134.64000000000001</v>
      </c>
      <c r="K6" s="29">
        <f>SQRT(((SUM((POWER(G6-J6,2)),(POWER(F6-J6,2)),(POWER(E6-J6,2)))/(COLUMNS(E6:G6)-1))))</f>
        <v>16.625994707084438</v>
      </c>
      <c r="L6" s="29">
        <f>K6/J6*100</f>
        <v>12.348480917323556</v>
      </c>
      <c r="M6" s="30">
        <f>((D6/3)*(SUM(E6:G6)))</f>
        <v>10771.2</v>
      </c>
      <c r="N6" s="31">
        <f>M6/D6</f>
        <v>134.64000000000001</v>
      </c>
      <c r="O6" s="30">
        <f>ROUNDDOWN(N6,2)</f>
        <v>134.64</v>
      </c>
      <c r="P6" s="32">
        <f>O6*D6</f>
        <v>10771.199999999999</v>
      </c>
    </row>
    <row r="7" spans="1:16" s="18" customFormat="1" ht="58.5" customHeight="1">
      <c r="A7" s="23">
        <v>2</v>
      </c>
      <c r="B7" s="24" t="s">
        <v>18</v>
      </c>
      <c r="C7" s="25" t="s">
        <v>24</v>
      </c>
      <c r="D7" s="26">
        <v>50</v>
      </c>
      <c r="E7" s="27">
        <v>546.3</v>
      </c>
      <c r="F7" s="27">
        <v>497.91</v>
      </c>
      <c r="G7" s="27">
        <v>480.74</v>
      </c>
      <c r="H7" s="27"/>
      <c r="I7" s="27"/>
      <c r="J7" s="28">
        <f aca="true" t="shared" si="0" ref="J7:J12">AVERAGE(E7:G7)</f>
        <v>508.31666666666666</v>
      </c>
      <c r="K7" s="29">
        <f aca="true" t="shared" si="1" ref="K7:K12">SQRT(((SUM((POWER(G7-J7,2)),(POWER(F7-J7,2)),(POWER(E7-J7,2)))/(COLUMNS(E7:G7)-1))))</f>
        <v>33.99635911878404</v>
      </c>
      <c r="L7" s="29">
        <f aca="true" t="shared" si="2" ref="L7:L12">K7/J7*100</f>
        <v>6.688027630830659</v>
      </c>
      <c r="M7" s="30">
        <f aca="true" t="shared" si="3" ref="M7:M12">((D7/3)*(SUM(E7:G7)))</f>
        <v>25415.833333333336</v>
      </c>
      <c r="N7" s="31">
        <f aca="true" t="shared" si="4" ref="N7:N12">M7/D7</f>
        <v>508.3166666666667</v>
      </c>
      <c r="O7" s="30">
        <f aca="true" t="shared" si="5" ref="O7:O12">ROUNDDOWN(N7,2)</f>
        <v>508.31</v>
      </c>
      <c r="P7" s="32">
        <f aca="true" t="shared" si="6" ref="P7:P12">O7*D7</f>
        <v>25415.5</v>
      </c>
    </row>
    <row r="8" spans="1:16" s="18" customFormat="1" ht="36" customHeight="1">
      <c r="A8" s="23">
        <v>3</v>
      </c>
      <c r="B8" s="24" t="s">
        <v>19</v>
      </c>
      <c r="C8" s="25" t="s">
        <v>24</v>
      </c>
      <c r="D8" s="26">
        <v>80</v>
      </c>
      <c r="E8" s="27">
        <v>111.34</v>
      </c>
      <c r="F8" s="27">
        <v>92.24</v>
      </c>
      <c r="G8" s="27">
        <v>89.06</v>
      </c>
      <c r="H8" s="27"/>
      <c r="I8" s="27"/>
      <c r="J8" s="28">
        <f t="shared" si="0"/>
        <v>97.54666666666667</v>
      </c>
      <c r="K8" s="29">
        <f t="shared" si="1"/>
        <v>12.05073165137011</v>
      </c>
      <c r="L8" s="29">
        <f t="shared" si="2"/>
        <v>12.353811835056838</v>
      </c>
      <c r="M8" s="30">
        <f t="shared" si="3"/>
        <v>7803.733333333334</v>
      </c>
      <c r="N8" s="31">
        <f t="shared" si="4"/>
        <v>97.54666666666667</v>
      </c>
      <c r="O8" s="30">
        <f t="shared" si="5"/>
        <v>97.54</v>
      </c>
      <c r="P8" s="32">
        <f t="shared" si="6"/>
        <v>7803.200000000001</v>
      </c>
    </row>
    <row r="9" spans="1:16" s="18" customFormat="1" ht="23.25" customHeight="1">
      <c r="A9" s="23">
        <v>4</v>
      </c>
      <c r="B9" s="24" t="s">
        <v>20</v>
      </c>
      <c r="C9" s="25" t="s">
        <v>25</v>
      </c>
      <c r="D9" s="26">
        <v>35</v>
      </c>
      <c r="E9" s="27">
        <v>288.71</v>
      </c>
      <c r="F9" s="27">
        <v>350.17</v>
      </c>
      <c r="G9" s="27">
        <v>338.11</v>
      </c>
      <c r="H9" s="27"/>
      <c r="I9" s="27"/>
      <c r="J9" s="28">
        <f t="shared" si="0"/>
        <v>325.66333333333336</v>
      </c>
      <c r="K9" s="29">
        <f t="shared" si="1"/>
        <v>32.56566494535824</v>
      </c>
      <c r="L9" s="29">
        <f t="shared" si="2"/>
        <v>9.999794761059452</v>
      </c>
      <c r="M9" s="30">
        <f t="shared" si="3"/>
        <v>11398.216666666665</v>
      </c>
      <c r="N9" s="31">
        <f t="shared" si="4"/>
        <v>325.6633333333333</v>
      </c>
      <c r="O9" s="30">
        <f t="shared" si="5"/>
        <v>325.66</v>
      </c>
      <c r="P9" s="32">
        <f t="shared" si="6"/>
        <v>11398.1</v>
      </c>
    </row>
    <row r="10" spans="1:16" s="18" customFormat="1" ht="39" customHeight="1">
      <c r="A10" s="23">
        <v>5</v>
      </c>
      <c r="B10" s="24" t="s">
        <v>21</v>
      </c>
      <c r="C10" s="25" t="s">
        <v>26</v>
      </c>
      <c r="D10" s="26">
        <v>20</v>
      </c>
      <c r="E10" s="27">
        <v>147.21</v>
      </c>
      <c r="F10" s="27">
        <v>134.16</v>
      </c>
      <c r="G10" s="27">
        <v>129.54</v>
      </c>
      <c r="H10" s="27"/>
      <c r="I10" s="27"/>
      <c r="J10" s="28">
        <f t="shared" si="0"/>
        <v>136.97</v>
      </c>
      <c r="K10" s="29">
        <f t="shared" si="1"/>
        <v>9.164022042749577</v>
      </c>
      <c r="L10" s="29">
        <f t="shared" si="2"/>
        <v>6.690532264546673</v>
      </c>
      <c r="M10" s="30">
        <f t="shared" si="3"/>
        <v>2739.4</v>
      </c>
      <c r="N10" s="31">
        <f t="shared" si="4"/>
        <v>136.97</v>
      </c>
      <c r="O10" s="30">
        <f t="shared" si="5"/>
        <v>136.97</v>
      </c>
      <c r="P10" s="32">
        <f t="shared" si="6"/>
        <v>2739.4</v>
      </c>
    </row>
    <row r="11" spans="1:16" s="18" customFormat="1" ht="27" customHeight="1">
      <c r="A11" s="23">
        <v>6</v>
      </c>
      <c r="B11" s="24" t="s">
        <v>22</v>
      </c>
      <c r="C11" s="25" t="s">
        <v>27</v>
      </c>
      <c r="D11" s="26">
        <v>160</v>
      </c>
      <c r="E11" s="27">
        <v>101.78</v>
      </c>
      <c r="F11" s="27">
        <v>102.03</v>
      </c>
      <c r="G11" s="27">
        <v>98.51</v>
      </c>
      <c r="H11" s="27"/>
      <c r="I11" s="27"/>
      <c r="J11" s="28">
        <f>AVERAGE(E11:G11)</f>
        <v>100.77333333333333</v>
      </c>
      <c r="K11" s="29">
        <f>SQRT(((SUM((POWER(G11-J11,2)),(POWER(F11-J11,2)),(POWER(E11-J11,2)))/(COLUMNS(E11:G11)-1))))</f>
        <v>1.964085877280656</v>
      </c>
      <c r="L11" s="29">
        <f t="shared" si="2"/>
        <v>1.9490135061663034</v>
      </c>
      <c r="M11" s="30">
        <f>((D11/3)*(SUM(E11:G11)))</f>
        <v>16123.733333333334</v>
      </c>
      <c r="N11" s="31">
        <f>M11/D11</f>
        <v>100.77333333333334</v>
      </c>
      <c r="O11" s="30">
        <f t="shared" si="5"/>
        <v>100.77</v>
      </c>
      <c r="P11" s="32">
        <f>O11*D11</f>
        <v>16123.199999999999</v>
      </c>
    </row>
    <row r="12" spans="1:16" s="18" customFormat="1" ht="24.75" customHeight="1">
      <c r="A12" s="23">
        <v>7</v>
      </c>
      <c r="B12" s="24" t="s">
        <v>23</v>
      </c>
      <c r="C12" s="25" t="s">
        <v>26</v>
      </c>
      <c r="D12" s="26">
        <v>160</v>
      </c>
      <c r="E12" s="27">
        <v>81.31</v>
      </c>
      <c r="F12" s="27">
        <v>77.47</v>
      </c>
      <c r="G12" s="27">
        <v>74.8</v>
      </c>
      <c r="H12" s="27"/>
      <c r="I12" s="27"/>
      <c r="J12" s="28">
        <f t="shared" si="0"/>
        <v>77.86</v>
      </c>
      <c r="K12" s="29">
        <f t="shared" si="1"/>
        <v>3.2724761267272857</v>
      </c>
      <c r="L12" s="29">
        <f t="shared" si="2"/>
        <v>4.203026106765073</v>
      </c>
      <c r="M12" s="30">
        <f t="shared" si="3"/>
        <v>12457.6</v>
      </c>
      <c r="N12" s="31">
        <f t="shared" si="4"/>
        <v>77.86</v>
      </c>
      <c r="O12" s="30">
        <f t="shared" si="5"/>
        <v>77.86</v>
      </c>
      <c r="P12" s="32">
        <f t="shared" si="6"/>
        <v>12457.6</v>
      </c>
    </row>
    <row r="13" spans="1:16" s="18" customFormat="1" ht="20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2">
        <f>SUM(P6:P12)</f>
        <v>86708.2</v>
      </c>
    </row>
    <row r="14" spans="1:16" ht="20.25" customHeight="1">
      <c r="A14" s="35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8" ht="21" customHeight="1">
      <c r="A15" s="57"/>
      <c r="B15" s="57"/>
      <c r="C15" s="11"/>
      <c r="D15" s="11"/>
      <c r="E15" s="15"/>
      <c r="F15" s="15"/>
      <c r="G15" s="15"/>
      <c r="H15" s="5"/>
    </row>
    <row r="16" spans="1:16" s="4" customFormat="1" ht="33" customHeight="1">
      <c r="A16" s="20"/>
      <c r="B16" s="54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4" customFormat="1" ht="38.25" customHeight="1">
      <c r="A17" s="6"/>
      <c r="B17" s="6"/>
      <c r="C17" s="13"/>
      <c r="D17" s="12"/>
      <c r="E17" s="16"/>
      <c r="F17" s="7"/>
      <c r="G17" s="17"/>
      <c r="H17" s="8"/>
      <c r="M17" s="52"/>
      <c r="N17" s="53"/>
      <c r="O17" s="53"/>
      <c r="P17" s="53"/>
    </row>
    <row r="18" ht="14.25" customHeight="1">
      <c r="B18" s="21"/>
    </row>
    <row r="19" ht="14.25" customHeight="1"/>
    <row r="20" ht="14.25" customHeight="1"/>
    <row r="21" ht="14.25" customHeight="1"/>
    <row r="22" ht="14.25" customHeight="1"/>
    <row r="23" ht="14.25" customHeight="1"/>
  </sheetData>
  <sheetProtection/>
  <mergeCells count="15">
    <mergeCell ref="M17:P17"/>
    <mergeCell ref="B16:P16"/>
    <mergeCell ref="A15:B15"/>
    <mergeCell ref="A3:P3"/>
    <mergeCell ref="A4:A5"/>
    <mergeCell ref="B4:B5"/>
    <mergeCell ref="C4:C5"/>
    <mergeCell ref="M2:P2"/>
    <mergeCell ref="A14:P14"/>
    <mergeCell ref="D4:D5"/>
    <mergeCell ref="A13:O13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2022-03-23T03:29:08Z</cp:lastPrinted>
  <dcterms:created xsi:type="dcterms:W3CDTF">2014-01-15T18:15:09Z</dcterms:created>
  <dcterms:modified xsi:type="dcterms:W3CDTF">2022-03-25T08:33:23Z</dcterms:modified>
  <cp:category/>
  <cp:version/>
  <cp:contentType/>
  <cp:contentStatus/>
</cp:coreProperties>
</file>