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Расчет цены" sheetId="1" r:id="rId1"/>
    <sheet name="Лист1" sheetId="2" r:id="rId2"/>
  </sheets>
  <definedNames>
    <definedName name="_xlnm.Print_Area" localSheetId="0">'Расчет цены'!$A$1:$P$23</definedName>
  </definedNames>
  <calcPr fullCalcOnLoad="1"/>
</workbook>
</file>

<file path=xl/sharedStrings.xml><?xml version="1.0" encoding="utf-8"?>
<sst xmlns="http://schemas.openxmlformats.org/spreadsheetml/2006/main" count="54" uniqueCount="42">
  <si>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</si>
  <si>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</si>
  <si>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</si>
  <si>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</si>
  <si>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</si>
  <si>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</si>
  <si>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</si>
  <si>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</si>
  <si>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</si>
  <si>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Цена за единицу изм. с округлением (вниз) до сотых долей после запятой (руб.)</t>
  </si>
  <si>
    <t>Данные реестра контрактов (руб./ед.изм.)</t>
  </si>
  <si>
    <t>дата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</si>
  <si>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</si>
  <si>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</si>
  <si>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</si>
  <si>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Предложение №1</t>
  </si>
  <si>
    <t xml:space="preserve">Предложение №2  </t>
  </si>
  <si>
    <t>Предложение №3  .</t>
  </si>
  <si>
    <t xml:space="preserve">Начальник отдела
бухгалтерского учета и отчетности                                             Л.Г.Вострикова
</t>
  </si>
  <si>
    <t xml:space="preserve">Ермакова Лариса Викторовна
8 38557 96-407 (367)
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</si>
  <si>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</si>
  <si>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шт</t>
  </si>
  <si>
    <t>Ручка шариковая (цвет синий)</t>
  </si>
  <si>
    <t>Ручка шариковая (цвет черный)</t>
  </si>
  <si>
    <t>Ручка шариковая (цвет красный)</t>
  </si>
  <si>
    <t>Ручка гелевая (черная)</t>
  </si>
  <si>
    <t>Стержень (черный)</t>
  </si>
  <si>
    <t>Стержень (синий)</t>
  </si>
  <si>
    <t>Карандаш чернографитный</t>
  </si>
  <si>
    <t>Маркер перманентный</t>
  </si>
  <si>
    <t xml:space="preserve">Маркер (специальный) </t>
  </si>
  <si>
    <t>линейка пластик</t>
  </si>
  <si>
    <t>грифель 0,5</t>
  </si>
  <si>
    <t>Текстовыделитель</t>
  </si>
  <si>
    <t xml:space="preserve">линейка металлическая </t>
  </si>
  <si>
    <t>Книга учета</t>
  </si>
  <si>
    <t>На основании проведенного анализа рынка начальная максимальная цена единицы оказываемых услуг составляет: 27 368 (двадцать семь тысячтриста шестьдесят восемь) рублей 11 копеек.</t>
  </si>
  <si>
    <t>уп.</t>
  </si>
  <si>
    <t xml:space="preserve">Приложение 1      к извещению                                                                     об осуществлении  закупки
</t>
  </si>
  <si>
    <t xml:space="preserve">Итого: </t>
  </si>
  <si>
    <t>Н(М)ЦК, определяемая методом сопоставимых рыночных цен (анализа рынка)*</t>
  </si>
  <si>
    <t>Н(М)ЦК,  контракта с учетом округления цены за единицу (руб.)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</si>
</sst>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 vertical="top" wrapText="1"/>
      <protection locked="0"/>
    </xf>
    <xf numFmtId="174" fontId="6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2" fillId="0" borderId="0" xfId="0" applyFont="1" applyAlignment="1">
      <alignment horizontal="right" vertical="center" wrapText="1"/>
    </xf>
    <xf numFmtId="0" fontId="52" fillId="0" borderId="0" xfId="0" applyFont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top" wrapText="1"/>
    </xf>
    <xf numFmtId="2" fontId="2" fillId="0" borderId="15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5" fillId="0" borderId="0" xfId="0" applyFont="1" applyFill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9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2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3</xdr:row>
      <xdr:rowOff>1066800</xdr:rowOff>
    </xdr:from>
    <xdr:to>
      <xdr:col>11</xdr:col>
      <xdr:colOff>942975</xdr:colOff>
      <xdr:row>3</xdr:row>
      <xdr:rowOff>1419225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280035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</xdr:row>
      <xdr:rowOff>914400</xdr:rowOff>
    </xdr:from>
    <xdr:to>
      <xdr:col>10</xdr:col>
      <xdr:colOff>1095375</xdr:colOff>
      <xdr:row>3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264795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3</xdr:row>
      <xdr:rowOff>1885950</xdr:rowOff>
    </xdr:from>
    <xdr:to>
      <xdr:col>12</xdr:col>
      <xdr:colOff>1466850</xdr:colOff>
      <xdr:row>3</xdr:row>
      <xdr:rowOff>2295525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96400" y="3619500"/>
          <a:ext cx="1295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3</xdr:row>
      <xdr:rowOff>1352550</xdr:rowOff>
    </xdr:from>
    <xdr:to>
      <xdr:col>12</xdr:col>
      <xdr:colOff>419100</xdr:colOff>
      <xdr:row>3</xdr:row>
      <xdr:rowOff>1571625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91650" y="30861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zoomScale="85" zoomScaleNormal="85" zoomScaleSheetLayoutView="100" zoomScalePageLayoutView="0" workbookViewId="0" topLeftCell="A1">
      <selection activeCell="M4" sqref="M4"/>
    </sheetView>
  </sheetViews>
  <sheetFormatPr defaultColWidth="9.140625" defaultRowHeight="15"/>
  <cols>
    <col min="1" max="1" width="6.00390625" style="1" customWidth="1"/>
    <col min="2" max="2" width="22.8515625" style="9" customWidth="1"/>
    <col min="3" max="3" width="8.140625" style="10" customWidth="1"/>
    <col min="4" max="4" width="9.140625" style="10" customWidth="1"/>
    <col min="5" max="5" width="14.421875" style="14" customWidth="1"/>
    <col min="6" max="6" width="14.57421875" style="14" customWidth="1"/>
    <col min="7" max="7" width="14.28125" style="14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1.28125" style="1" customWidth="1"/>
    <col min="15" max="15" width="11.00390625" style="1" customWidth="1"/>
    <col min="16" max="16" width="13.00390625" style="1" customWidth="1"/>
    <col min="17" max="16384" width="9.140625" style="1" customWidth="1"/>
  </cols>
  <sheetData>
    <row r="1" spans="13:16" ht="81.75" customHeight="1">
      <c r="M1" s="36" t="s">
        <v>38</v>
      </c>
      <c r="N1" s="37"/>
      <c r="O1" s="37"/>
      <c r="P1" s="37"/>
    </row>
    <row r="2" spans="1:16" ht="24" customHeight="1">
      <c r="A2" s="61" t="s">
        <v>14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30.75" customHeight="1">
      <c r="A3" s="39" t="s">
        <v>0</v>
      </c>
      <c r="B3" s="39" t="s">
        <v>13</v>
      </c>
      <c r="C3" s="39" t="s">
        <v>1</v>
      </c>
      <c r="D3" s="39" t="s">
        <v>2</v>
      </c>
      <c r="E3" s="44" t="s">
        <v>3</v>
      </c>
      <c r="F3" s="45"/>
      <c r="G3" s="46"/>
      <c r="H3" s="47" t="s">
        <v>10</v>
      </c>
      <c r="I3" s="48"/>
      <c r="J3" s="49" t="s">
        <v>12</v>
      </c>
      <c r="K3" s="50"/>
      <c r="L3" s="51"/>
      <c r="M3" s="52" t="s">
        <v>40</v>
      </c>
      <c r="N3" s="53"/>
      <c r="O3" s="53"/>
      <c r="P3" s="54"/>
    </row>
    <row r="4" spans="1:16" ht="183" customHeight="1">
      <c r="A4" s="40"/>
      <c r="B4" s="40"/>
      <c r="C4" s="40"/>
      <c r="D4" s="40"/>
      <c r="E4" s="19" t="s">
        <v>15</v>
      </c>
      <c r="F4" s="19" t="s">
        <v>16</v>
      </c>
      <c r="G4" s="19" t="s">
        <v>17</v>
      </c>
      <c r="H4" s="2"/>
      <c r="I4" s="2" t="s">
        <v>7</v>
      </c>
      <c r="J4" s="2" t="s">
        <v>6</v>
      </c>
      <c r="K4" s="2" t="s">
        <v>4</v>
      </c>
      <c r="L4" s="3" t="s">
        <v>5</v>
      </c>
      <c r="M4" s="22" t="s">
        <v>20</v>
      </c>
      <c r="N4" s="2" t="s">
        <v>8</v>
      </c>
      <c r="O4" s="2" t="s">
        <v>9</v>
      </c>
      <c r="P4" s="2" t="s">
        <v>41</v>
      </c>
    </row>
    <row r="5" spans="1:16" s="18" customFormat="1" ht="27.75" customHeight="1">
      <c r="A5" s="23">
        <v>1</v>
      </c>
      <c r="B5" s="32" t="s">
        <v>22</v>
      </c>
      <c r="C5" s="24" t="s">
        <v>21</v>
      </c>
      <c r="D5" s="25">
        <v>252</v>
      </c>
      <c r="E5" s="26">
        <v>13.62</v>
      </c>
      <c r="F5" s="26">
        <v>13.22</v>
      </c>
      <c r="G5" s="26">
        <v>12.91</v>
      </c>
      <c r="H5" s="26"/>
      <c r="I5" s="26"/>
      <c r="J5" s="27">
        <f aca="true" t="shared" si="0" ref="J5:J18">AVERAGE(E5:G5)</f>
        <v>13.25</v>
      </c>
      <c r="K5" s="28">
        <f aca="true" t="shared" si="1" ref="K5:K18">SQRT(((SUM((POWER(G5-J5,2)),(POWER(F5-J5,2)),(POWER(E5-J5,2)))/(COLUMNS(E5:G5)-1))))</f>
        <v>0.35594943461115325</v>
      </c>
      <c r="L5" s="28">
        <f aca="true" t="shared" si="2" ref="L5:L18">K5/J5*100</f>
        <v>2.6864108272539866</v>
      </c>
      <c r="M5" s="29">
        <f>((D5/3)*(SUM(E5:G5)))</f>
        <v>3339</v>
      </c>
      <c r="N5" s="30">
        <f>M5/D5</f>
        <v>13.25</v>
      </c>
      <c r="O5" s="29">
        <f>ROUNDDOWN(N5,2)</f>
        <v>13.25</v>
      </c>
      <c r="P5" s="31">
        <f>O5*D5</f>
        <v>3339</v>
      </c>
    </row>
    <row r="6" spans="1:16" s="18" customFormat="1" ht="25.5" customHeight="1">
      <c r="A6" s="23">
        <v>2</v>
      </c>
      <c r="B6" s="32" t="s">
        <v>23</v>
      </c>
      <c r="C6" s="24" t="s">
        <v>21</v>
      </c>
      <c r="D6" s="25">
        <v>13</v>
      </c>
      <c r="E6" s="26">
        <v>13.62</v>
      </c>
      <c r="F6" s="26">
        <v>13.22</v>
      </c>
      <c r="G6" s="26">
        <v>12.91</v>
      </c>
      <c r="H6" s="26"/>
      <c r="I6" s="26"/>
      <c r="J6" s="27">
        <f t="shared" si="0"/>
        <v>13.25</v>
      </c>
      <c r="K6" s="28">
        <f t="shared" si="1"/>
        <v>0.35594943461115325</v>
      </c>
      <c r="L6" s="28">
        <f t="shared" si="2"/>
        <v>2.6864108272539866</v>
      </c>
      <c r="M6" s="29">
        <f aca="true" t="shared" si="3" ref="M6:M18">((D6/3)*(SUM(E6:G6)))</f>
        <v>172.25</v>
      </c>
      <c r="N6" s="30">
        <f aca="true" t="shared" si="4" ref="N6:N18">M6/D6</f>
        <v>13.25</v>
      </c>
      <c r="O6" s="29">
        <f aca="true" t="shared" si="5" ref="O6:O18">ROUNDDOWN(N6,2)</f>
        <v>13.25</v>
      </c>
      <c r="P6" s="31">
        <f aca="true" t="shared" si="6" ref="P6:P18">O6*D6</f>
        <v>172.25</v>
      </c>
    </row>
    <row r="7" spans="1:16" s="18" customFormat="1" ht="24.75" customHeight="1">
      <c r="A7" s="23">
        <v>3</v>
      </c>
      <c r="B7" s="32" t="s">
        <v>24</v>
      </c>
      <c r="C7" s="24" t="s">
        <v>21</v>
      </c>
      <c r="D7" s="25">
        <v>18</v>
      </c>
      <c r="E7" s="26">
        <v>15.66</v>
      </c>
      <c r="F7" s="26">
        <v>15.21</v>
      </c>
      <c r="G7" s="26">
        <v>14.85</v>
      </c>
      <c r="H7" s="26"/>
      <c r="I7" s="26"/>
      <c r="J7" s="27">
        <f t="shared" si="0"/>
        <v>15.24</v>
      </c>
      <c r="K7" s="28">
        <f t="shared" si="1"/>
        <v>0.4058324777540607</v>
      </c>
      <c r="L7" s="28">
        <f t="shared" si="2"/>
        <v>2.6629427674150965</v>
      </c>
      <c r="M7" s="29">
        <f t="shared" si="3"/>
        <v>274.32</v>
      </c>
      <c r="N7" s="30">
        <f t="shared" si="4"/>
        <v>15.24</v>
      </c>
      <c r="O7" s="29">
        <f t="shared" si="5"/>
        <v>15.24</v>
      </c>
      <c r="P7" s="31">
        <f t="shared" si="6"/>
        <v>274.32</v>
      </c>
    </row>
    <row r="8" spans="1:16" s="18" customFormat="1" ht="27" customHeight="1">
      <c r="A8" s="23">
        <v>4</v>
      </c>
      <c r="B8" s="33" t="s">
        <v>25</v>
      </c>
      <c r="C8" s="24" t="s">
        <v>21</v>
      </c>
      <c r="D8" s="25">
        <v>30</v>
      </c>
      <c r="E8" s="26">
        <v>32.01</v>
      </c>
      <c r="F8" s="26">
        <v>30.17</v>
      </c>
      <c r="G8" s="26">
        <v>30.36</v>
      </c>
      <c r="H8" s="26"/>
      <c r="I8" s="26"/>
      <c r="J8" s="27">
        <f t="shared" si="0"/>
        <v>30.846666666666664</v>
      </c>
      <c r="K8" s="28">
        <f t="shared" si="1"/>
        <v>1.011945321315994</v>
      </c>
      <c r="L8" s="28">
        <f t="shared" si="2"/>
        <v>3.2805662026669355</v>
      </c>
      <c r="M8" s="29">
        <f t="shared" si="3"/>
        <v>925.3999999999999</v>
      </c>
      <c r="N8" s="30">
        <f t="shared" si="4"/>
        <v>30.84666666666666</v>
      </c>
      <c r="O8" s="29">
        <f t="shared" si="5"/>
        <v>30.84</v>
      </c>
      <c r="P8" s="31">
        <f t="shared" si="6"/>
        <v>925.2</v>
      </c>
    </row>
    <row r="9" spans="1:16" s="18" customFormat="1" ht="26.25" customHeight="1">
      <c r="A9" s="23">
        <v>5</v>
      </c>
      <c r="B9" s="32" t="s">
        <v>26</v>
      </c>
      <c r="C9" s="24" t="s">
        <v>21</v>
      </c>
      <c r="D9" s="25">
        <v>16</v>
      </c>
      <c r="E9" s="26">
        <v>5.01</v>
      </c>
      <c r="F9" s="26">
        <v>4.71</v>
      </c>
      <c r="G9" s="26">
        <v>4.74</v>
      </c>
      <c r="H9" s="26"/>
      <c r="I9" s="26"/>
      <c r="J9" s="27">
        <f t="shared" si="0"/>
        <v>4.819999999999999</v>
      </c>
      <c r="K9" s="28">
        <f t="shared" si="1"/>
        <v>0.1652271164185829</v>
      </c>
      <c r="L9" s="28">
        <f t="shared" si="2"/>
        <v>3.4279484734145833</v>
      </c>
      <c r="M9" s="29">
        <f t="shared" si="3"/>
        <v>77.11999999999999</v>
      </c>
      <c r="N9" s="30">
        <f t="shared" si="4"/>
        <v>4.819999999999999</v>
      </c>
      <c r="O9" s="29">
        <f t="shared" si="5"/>
        <v>4.82</v>
      </c>
      <c r="P9" s="31">
        <f t="shared" si="6"/>
        <v>77.12</v>
      </c>
    </row>
    <row r="10" spans="1:16" s="18" customFormat="1" ht="39" customHeight="1">
      <c r="A10" s="23">
        <v>6</v>
      </c>
      <c r="B10" s="32" t="s">
        <v>27</v>
      </c>
      <c r="C10" s="24" t="s">
        <v>21</v>
      </c>
      <c r="D10" s="25">
        <v>347</v>
      </c>
      <c r="E10" s="26">
        <v>18.34</v>
      </c>
      <c r="F10" s="26">
        <v>17.29</v>
      </c>
      <c r="G10" s="26">
        <v>17.39</v>
      </c>
      <c r="H10" s="26"/>
      <c r="I10" s="26"/>
      <c r="J10" s="27">
        <f t="shared" si="0"/>
        <v>17.673333333333332</v>
      </c>
      <c r="K10" s="28">
        <f t="shared" si="1"/>
        <v>0.5795112883571237</v>
      </c>
      <c r="L10" s="28">
        <f t="shared" si="2"/>
        <v>3.2790152113756537</v>
      </c>
      <c r="M10" s="29">
        <f t="shared" si="3"/>
        <v>6132.6466666666665</v>
      </c>
      <c r="N10" s="30">
        <f t="shared" si="4"/>
        <v>17.673333333333332</v>
      </c>
      <c r="O10" s="29">
        <f t="shared" si="5"/>
        <v>17.67</v>
      </c>
      <c r="P10" s="31">
        <f t="shared" si="6"/>
        <v>6131.490000000001</v>
      </c>
    </row>
    <row r="11" spans="1:16" s="18" customFormat="1" ht="26.25" customHeight="1">
      <c r="A11" s="23">
        <v>7</v>
      </c>
      <c r="B11" s="32" t="s">
        <v>28</v>
      </c>
      <c r="C11" s="24" t="s">
        <v>21</v>
      </c>
      <c r="D11" s="25">
        <v>134</v>
      </c>
      <c r="E11" s="26">
        <v>16.73</v>
      </c>
      <c r="F11" s="26">
        <v>15.77</v>
      </c>
      <c r="G11" s="26">
        <v>15.86</v>
      </c>
      <c r="H11" s="26"/>
      <c r="I11" s="26"/>
      <c r="J11" s="27">
        <f t="shared" si="0"/>
        <v>16.12</v>
      </c>
      <c r="K11" s="28">
        <f t="shared" si="1"/>
        <v>0.530188645672463</v>
      </c>
      <c r="L11" s="28">
        <f t="shared" si="2"/>
        <v>3.2890114495810363</v>
      </c>
      <c r="M11" s="29">
        <f t="shared" si="3"/>
        <v>2160.08</v>
      </c>
      <c r="N11" s="30">
        <f t="shared" si="4"/>
        <v>16.12</v>
      </c>
      <c r="O11" s="29">
        <f t="shared" si="5"/>
        <v>16.12</v>
      </c>
      <c r="P11" s="31">
        <f t="shared" si="6"/>
        <v>2160.08</v>
      </c>
    </row>
    <row r="12" spans="1:16" s="18" customFormat="1" ht="27.75" customHeight="1">
      <c r="A12" s="23">
        <v>8</v>
      </c>
      <c r="B12" s="32" t="s">
        <v>33</v>
      </c>
      <c r="C12" s="24" t="s">
        <v>21</v>
      </c>
      <c r="D12" s="25">
        <v>121</v>
      </c>
      <c r="E12" s="26">
        <v>18.6</v>
      </c>
      <c r="F12" s="26">
        <v>17.53</v>
      </c>
      <c r="G12" s="26">
        <v>17.64</v>
      </c>
      <c r="H12" s="26"/>
      <c r="I12" s="26"/>
      <c r="J12" s="27">
        <f t="shared" si="0"/>
        <v>17.923333333333336</v>
      </c>
      <c r="K12" s="28">
        <f t="shared" si="1"/>
        <v>0.5885858759206967</v>
      </c>
      <c r="L12" s="28">
        <f t="shared" si="2"/>
        <v>3.28390855079429</v>
      </c>
      <c r="M12" s="29">
        <f t="shared" si="3"/>
        <v>2168.723333333334</v>
      </c>
      <c r="N12" s="30">
        <f t="shared" si="4"/>
        <v>17.923333333333336</v>
      </c>
      <c r="O12" s="29">
        <f t="shared" si="5"/>
        <v>17.92</v>
      </c>
      <c r="P12" s="31">
        <f t="shared" si="6"/>
        <v>2168.32</v>
      </c>
    </row>
    <row r="13" spans="1:16" s="18" customFormat="1" ht="33" customHeight="1">
      <c r="A13" s="23">
        <v>9</v>
      </c>
      <c r="B13" s="32" t="s">
        <v>29</v>
      </c>
      <c r="C13" s="24" t="s">
        <v>21</v>
      </c>
      <c r="D13" s="25">
        <v>21</v>
      </c>
      <c r="E13" s="26">
        <v>36.84</v>
      </c>
      <c r="F13" s="26">
        <v>34.73</v>
      </c>
      <c r="G13" s="26">
        <v>34.94</v>
      </c>
      <c r="H13" s="26"/>
      <c r="I13" s="26"/>
      <c r="J13" s="27">
        <f t="shared" si="0"/>
        <v>35.50333333333333</v>
      </c>
      <c r="K13" s="28">
        <f t="shared" si="1"/>
        <v>1.1623395946681596</v>
      </c>
      <c r="L13" s="28">
        <f t="shared" si="2"/>
        <v>3.2738886339352917</v>
      </c>
      <c r="M13" s="29">
        <f t="shared" si="3"/>
        <v>745.5699999999999</v>
      </c>
      <c r="N13" s="30">
        <f t="shared" si="4"/>
        <v>35.50333333333333</v>
      </c>
      <c r="O13" s="29">
        <f t="shared" si="5"/>
        <v>35.5</v>
      </c>
      <c r="P13" s="31">
        <f t="shared" si="6"/>
        <v>745.5</v>
      </c>
    </row>
    <row r="14" spans="1:16" s="18" customFormat="1" ht="18" customHeight="1">
      <c r="A14" s="23">
        <v>10</v>
      </c>
      <c r="B14" s="32" t="s">
        <v>30</v>
      </c>
      <c r="C14" s="24" t="s">
        <v>21</v>
      </c>
      <c r="D14" s="25">
        <v>31</v>
      </c>
      <c r="E14" s="26">
        <v>67.41</v>
      </c>
      <c r="F14" s="26">
        <v>63.55</v>
      </c>
      <c r="G14" s="26">
        <v>63.94</v>
      </c>
      <c r="H14" s="26"/>
      <c r="I14" s="26"/>
      <c r="J14" s="27">
        <f t="shared" si="0"/>
        <v>64.96666666666665</v>
      </c>
      <c r="K14" s="28">
        <f t="shared" si="1"/>
        <v>2.1249549014822247</v>
      </c>
      <c r="L14" s="28">
        <f t="shared" si="2"/>
        <v>3.27083874009578</v>
      </c>
      <c r="M14" s="29">
        <f t="shared" si="3"/>
        <v>2013.9666666666665</v>
      </c>
      <c r="N14" s="30">
        <f t="shared" si="4"/>
        <v>64.96666666666665</v>
      </c>
      <c r="O14" s="29">
        <f t="shared" si="5"/>
        <v>64.96</v>
      </c>
      <c r="P14" s="31">
        <f t="shared" si="6"/>
        <v>2013.7599999999998</v>
      </c>
    </row>
    <row r="15" spans="1:16" s="18" customFormat="1" ht="31.5" customHeight="1">
      <c r="A15" s="23">
        <v>11</v>
      </c>
      <c r="B15" s="32" t="s">
        <v>35</v>
      </c>
      <c r="C15" s="24" t="s">
        <v>21</v>
      </c>
      <c r="D15" s="25">
        <v>51</v>
      </c>
      <c r="E15" s="26">
        <v>168.18</v>
      </c>
      <c r="F15" s="26">
        <v>158.56</v>
      </c>
      <c r="G15" s="26">
        <v>159.52</v>
      </c>
      <c r="H15" s="26"/>
      <c r="I15" s="26"/>
      <c r="J15" s="27">
        <f t="shared" si="0"/>
        <v>162.08666666666667</v>
      </c>
      <c r="K15" s="28">
        <f t="shared" si="1"/>
        <v>5.298767152209403</v>
      </c>
      <c r="L15" s="28">
        <f t="shared" si="2"/>
        <v>3.2690950225451836</v>
      </c>
      <c r="M15" s="29">
        <f t="shared" si="3"/>
        <v>8266.42</v>
      </c>
      <c r="N15" s="30">
        <f t="shared" si="4"/>
        <v>162.08666666666667</v>
      </c>
      <c r="O15" s="29">
        <f t="shared" si="5"/>
        <v>162.08</v>
      </c>
      <c r="P15" s="31">
        <f t="shared" si="6"/>
        <v>8266.08</v>
      </c>
    </row>
    <row r="16" spans="1:16" s="18" customFormat="1" ht="30" customHeight="1">
      <c r="A16" s="23">
        <v>12</v>
      </c>
      <c r="B16" s="34" t="s">
        <v>34</v>
      </c>
      <c r="C16" s="24" t="s">
        <v>21</v>
      </c>
      <c r="D16" s="25">
        <v>2</v>
      </c>
      <c r="E16" s="26">
        <v>51.49</v>
      </c>
      <c r="F16" s="26">
        <v>48.54</v>
      </c>
      <c r="G16" s="26">
        <v>48.83</v>
      </c>
      <c r="H16" s="26"/>
      <c r="I16" s="26"/>
      <c r="J16" s="27">
        <f t="shared" si="0"/>
        <v>49.620000000000005</v>
      </c>
      <c r="K16" s="28">
        <f t="shared" si="1"/>
        <v>1.6259458785580798</v>
      </c>
      <c r="L16" s="28">
        <f t="shared" si="2"/>
        <v>3.276795402172672</v>
      </c>
      <c r="M16" s="29">
        <f t="shared" si="3"/>
        <v>99.24000000000001</v>
      </c>
      <c r="N16" s="30">
        <f t="shared" si="4"/>
        <v>49.620000000000005</v>
      </c>
      <c r="O16" s="29">
        <f t="shared" si="5"/>
        <v>49.62</v>
      </c>
      <c r="P16" s="31">
        <f t="shared" si="6"/>
        <v>99.24</v>
      </c>
    </row>
    <row r="17" spans="1:16" s="18" customFormat="1" ht="27" customHeight="1">
      <c r="A17" s="23">
        <v>13</v>
      </c>
      <c r="B17" s="34" t="s">
        <v>31</v>
      </c>
      <c r="C17" s="24" t="s">
        <v>21</v>
      </c>
      <c r="D17" s="25">
        <v>16</v>
      </c>
      <c r="E17" s="26">
        <v>30.19</v>
      </c>
      <c r="F17" s="26">
        <v>28.46</v>
      </c>
      <c r="G17" s="26">
        <v>28.63</v>
      </c>
      <c r="H17" s="26"/>
      <c r="I17" s="26"/>
      <c r="J17" s="27">
        <f t="shared" si="0"/>
        <v>29.093333333333334</v>
      </c>
      <c r="K17" s="28">
        <f t="shared" si="1"/>
        <v>0.9535372742233702</v>
      </c>
      <c r="L17" s="28">
        <f t="shared" si="2"/>
        <v>3.2775112542049847</v>
      </c>
      <c r="M17" s="29">
        <f t="shared" si="3"/>
        <v>465.49333333333334</v>
      </c>
      <c r="N17" s="30">
        <f t="shared" si="4"/>
        <v>29.093333333333334</v>
      </c>
      <c r="O17" s="29">
        <f t="shared" si="5"/>
        <v>29.09</v>
      </c>
      <c r="P17" s="31">
        <f t="shared" si="6"/>
        <v>465.44</v>
      </c>
    </row>
    <row r="18" spans="1:16" s="18" customFormat="1" ht="29.25" customHeight="1">
      <c r="A18" s="23">
        <v>14</v>
      </c>
      <c r="B18" s="35" t="s">
        <v>32</v>
      </c>
      <c r="C18" s="24" t="s">
        <v>37</v>
      </c>
      <c r="D18" s="25">
        <v>11</v>
      </c>
      <c r="E18" s="26">
        <v>50.03</v>
      </c>
      <c r="F18" s="26">
        <v>47.17</v>
      </c>
      <c r="G18" s="26">
        <v>47.45</v>
      </c>
      <c r="H18" s="26"/>
      <c r="I18" s="26"/>
      <c r="J18" s="27">
        <f t="shared" si="0"/>
        <v>48.21666666666667</v>
      </c>
      <c r="K18" s="28">
        <f t="shared" si="1"/>
        <v>1.5766208590949604</v>
      </c>
      <c r="L18" s="28">
        <f t="shared" si="2"/>
        <v>3.2698669735809753</v>
      </c>
      <c r="M18" s="29">
        <f t="shared" si="3"/>
        <v>530.3833333333333</v>
      </c>
      <c r="N18" s="30">
        <f t="shared" si="4"/>
        <v>48.21666666666667</v>
      </c>
      <c r="O18" s="29">
        <f t="shared" si="5"/>
        <v>48.21</v>
      </c>
      <c r="P18" s="31">
        <f t="shared" si="6"/>
        <v>530.3100000000001</v>
      </c>
    </row>
    <row r="19" spans="1:16" s="18" customFormat="1" ht="20.25" customHeight="1">
      <c r="A19" s="41" t="s">
        <v>39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3"/>
      <c r="P19" s="31">
        <f>SUM(P5:P18)</f>
        <v>27368.110000000004</v>
      </c>
    </row>
    <row r="20" spans="1:17" ht="25.5" customHeight="1">
      <c r="A20" s="38" t="s">
        <v>36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18"/>
    </row>
    <row r="21" spans="1:8" ht="21" customHeight="1">
      <c r="A21" s="60"/>
      <c r="B21" s="60"/>
      <c r="C21" s="11"/>
      <c r="D21" s="11"/>
      <c r="E21" s="15"/>
      <c r="F21" s="15"/>
      <c r="G21" s="15"/>
      <c r="H21" s="5"/>
    </row>
    <row r="22" spans="1:17" s="4" customFormat="1" ht="33" customHeight="1">
      <c r="A22" s="20"/>
      <c r="B22" s="57" t="s">
        <v>18</v>
      </c>
      <c r="C22" s="58"/>
      <c r="D22" s="58"/>
      <c r="E22" s="58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1"/>
    </row>
    <row r="23" spans="1:16" s="4" customFormat="1" ht="38.25" customHeight="1">
      <c r="A23" s="6"/>
      <c r="B23" s="6"/>
      <c r="C23" s="13"/>
      <c r="D23" s="12"/>
      <c r="E23" s="16"/>
      <c r="F23" s="7"/>
      <c r="G23" s="17"/>
      <c r="H23" s="8" t="s">
        <v>11</v>
      </c>
      <c r="M23" s="55" t="s">
        <v>19</v>
      </c>
      <c r="N23" s="56"/>
      <c r="O23" s="56"/>
      <c r="P23" s="56"/>
    </row>
    <row r="24" spans="2:17" ht="14.25" customHeight="1">
      <c r="B24" s="21"/>
      <c r="Q24" s="4"/>
    </row>
    <row r="25" ht="14.25" customHeight="1"/>
    <row r="26" ht="14.25" customHeight="1"/>
    <row r="27" ht="14.25" customHeight="1"/>
    <row r="28" ht="14.25" customHeight="1"/>
    <row r="29" ht="14.25" customHeight="1"/>
  </sheetData>
  <sheetProtection/>
  <mergeCells count="15">
    <mergeCell ref="M23:P23"/>
    <mergeCell ref="B22:P22"/>
    <mergeCell ref="A21:B21"/>
    <mergeCell ref="A2:P2"/>
    <mergeCell ref="A3:A4"/>
    <mergeCell ref="B3:B4"/>
    <mergeCell ref="C3:C4"/>
    <mergeCell ref="M1:P1"/>
    <mergeCell ref="A20:P20"/>
    <mergeCell ref="D3:D4"/>
    <mergeCell ref="A19:O19"/>
    <mergeCell ref="E3:G3"/>
    <mergeCell ref="H3:I3"/>
    <mergeCell ref="J3:L3"/>
    <mergeCell ref="M3:P3"/>
  </mergeCells>
  <printOptions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Ирина Владимировна Кутепова</cp:lastModifiedBy>
  <cp:lastPrinted>2022-03-15T07:01:51Z</cp:lastPrinted>
  <dcterms:created xsi:type="dcterms:W3CDTF">2014-01-15T18:15:09Z</dcterms:created>
  <dcterms:modified xsi:type="dcterms:W3CDTF">2022-03-15T08:25:10Z</dcterms:modified>
  <cp:category/>
  <cp:version/>
  <cp:contentType/>
  <cp:contentStatus/>
</cp:coreProperties>
</file>