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Расчет цены" sheetId="1" r:id="rId1"/>
  </sheets>
  <definedNames>
    <definedName name="_xlnm.Print_Area" localSheetId="0">'Расчет цены'!$A$5:$P$17</definedName>
  </definedNames>
  <calcPr fullCalcOnLoad="1"/>
</workbook>
</file>

<file path=xl/sharedStrings.xml><?xml version="1.0" encoding="utf-8"?>
<sst xmlns="http://schemas.openxmlformats.org/spreadsheetml/2006/main" count="29" uniqueCount="28">
  <si>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</si>
  <si>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</si>
  <si>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</si>
  <si>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</si>
  <si>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</si>
  <si>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t xml:space="preserve">Средняя арифметическая цена за единицу     &lt;ц&gt; </t>
  </si>
  <si>
    <t>Применяемый коэффициент</t>
  </si>
  <si>
    <t>Цена за единицу изм. (руб.)</t>
  </si>
  <si>
    <t>Цена за единицу изм. с округлением (вниз) до сотых долей после запятой (руб.)</t>
  </si>
  <si>
    <t>рублей</t>
  </si>
  <si>
    <t>Данные реестра контрактов (руб./ед.изм.)</t>
  </si>
  <si>
    <t>В результате проведенного расчета Н(М)ЦК, ЦКЕП контракта составила:</t>
  </si>
  <si>
    <t>дата</t>
  </si>
  <si>
    <t>24.02.2014г.</t>
  </si>
  <si>
    <t xml:space="preserve">Однородность совокупности значений выявленных цен, используемых в расчете </t>
  </si>
  <si>
    <t>Наименование, основные характеристики объекта закупки</t>
  </si>
  <si>
    <t>л</t>
  </si>
  <si>
    <t xml:space="preserve">Обоснование начальной (максимальной) цены контракта 
</t>
  </si>
  <si>
    <t>Бензин  автомобильный (марка АИ – 95-К5)</t>
  </si>
  <si>
    <t xml:space="preserve">Приложение № 2 к  Извещению 
об осуществлении закупки
</t>
  </si>
  <si>
    <t xml:space="preserve">Коммерческое предложение №3  </t>
  </si>
  <si>
    <t>Коммерческое предложение №2  .</t>
  </si>
  <si>
    <t xml:space="preserve">Коммерческое предложение №1 </t>
  </si>
  <si>
    <t>Н(М)ЦК определяемая методом сопоставимых рыночных цен (анализа рынка)*</t>
  </si>
  <si>
    <t>Н(М)ЦК с учетом округления цены за единицу (руб.)</t>
  </si>
  <si>
    <t>Бензин  автомобильный (марка АИ – 92-К5)</t>
  </si>
  <si>
    <r>
      <t xml:space="preserve">коэффициент вариации цен V (%)           </t>
    </r>
    <r>
      <rPr>
        <i/>
        <sz val="11"/>
        <color indexed="8"/>
        <rFont val="Times New Roman"/>
        <family val="1"/>
      </rPr>
      <t xml:space="preserve">         (не должен превышать 33%)</t>
    </r>
  </si>
  <si>
    <r>
      <rPr>
        <b/>
        <sz val="11"/>
        <color indexed="8"/>
        <rFont val="Times New Roman"/>
        <family val="1"/>
      </rPr>
      <t>Расчет Н(М)ЦК по формуле</t>
    </r>
    <r>
      <rPr>
        <sz val="11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</si>
</sst>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8"/>
      <color indexed="8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 vertical="top" wrapText="1"/>
      <protection locked="0"/>
    </xf>
    <xf numFmtId="174" fontId="4" fillId="0" borderId="0" xfId="0" applyNumberFormat="1" applyFont="1" applyFill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174" fontId="4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 horizontal="center" vertical="top"/>
    </xf>
    <xf numFmtId="0" fontId="9" fillId="0" borderId="0" xfId="0" applyFont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174" fontId="8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11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2" fontId="29" fillId="0" borderId="12" xfId="0" applyNumberFormat="1" applyFont="1" applyFill="1" applyBorder="1" applyAlignment="1">
      <alignment horizontal="center" vertical="top" wrapText="1"/>
    </xf>
    <xf numFmtId="0" fontId="29" fillId="0" borderId="12" xfId="0" applyFont="1" applyBorder="1" applyAlignment="1">
      <alignment horizontal="center" vertical="top" wrapText="1"/>
    </xf>
    <xf numFmtId="0" fontId="30" fillId="0" borderId="12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top" wrapText="1"/>
    </xf>
    <xf numFmtId="0" fontId="29" fillId="0" borderId="12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 wrapText="1"/>
    </xf>
    <xf numFmtId="175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2" fontId="29" fillId="0" borderId="12" xfId="0" applyNumberFormat="1" applyFont="1" applyFill="1" applyBorder="1" applyAlignment="1">
      <alignment horizontal="center" vertical="center" wrapText="1"/>
    </xf>
    <xf numFmtId="174" fontId="29" fillId="0" borderId="12" xfId="0" applyNumberFormat="1" applyFont="1" applyFill="1" applyBorder="1" applyAlignment="1">
      <alignment horizontal="center" vertical="center" wrapText="1"/>
    </xf>
    <xf numFmtId="4" fontId="29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right" vertical="center"/>
    </xf>
    <xf numFmtId="4" fontId="29" fillId="0" borderId="12" xfId="0" applyNumberFormat="1" applyFont="1" applyBorder="1" applyAlignment="1">
      <alignment horizontal="center" vertical="center"/>
    </xf>
    <xf numFmtId="0" fontId="29" fillId="0" borderId="12" xfId="0" applyFont="1" applyBorder="1" applyAlignment="1">
      <alignment vertical="center"/>
    </xf>
    <xf numFmtId="4" fontId="29" fillId="0" borderId="12" xfId="0" applyNumberFormat="1" applyFont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7</xdr:row>
      <xdr:rowOff>914400</xdr:rowOff>
    </xdr:from>
    <xdr:to>
      <xdr:col>12</xdr:col>
      <xdr:colOff>0</xdr:colOff>
      <xdr:row>7</xdr:row>
      <xdr:rowOff>1257300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96225" y="2705100"/>
          <a:ext cx="923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7</xdr:row>
      <xdr:rowOff>914400</xdr:rowOff>
    </xdr:from>
    <xdr:to>
      <xdr:col>10</xdr:col>
      <xdr:colOff>1095375</xdr:colOff>
      <xdr:row>7</xdr:row>
      <xdr:rowOff>1343025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91325" y="2705100"/>
          <a:ext cx="1000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7</xdr:row>
      <xdr:rowOff>1543050</xdr:rowOff>
    </xdr:from>
    <xdr:to>
      <xdr:col>12</xdr:col>
      <xdr:colOff>1504950</xdr:colOff>
      <xdr:row>7</xdr:row>
      <xdr:rowOff>1895475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39200" y="3333750"/>
          <a:ext cx="1485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7</xdr:row>
      <xdr:rowOff>1352550</xdr:rowOff>
    </xdr:from>
    <xdr:to>
      <xdr:col>12</xdr:col>
      <xdr:colOff>419100</xdr:colOff>
      <xdr:row>7</xdr:row>
      <xdr:rowOff>1571625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86850" y="314325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tabSelected="1" zoomScale="85" zoomScaleNormal="85" zoomScaleSheetLayoutView="100" zoomScalePageLayoutView="0" workbookViewId="0" topLeftCell="A1">
      <selection activeCell="T7" sqref="T7"/>
    </sheetView>
  </sheetViews>
  <sheetFormatPr defaultColWidth="9.140625" defaultRowHeight="15"/>
  <cols>
    <col min="1" max="1" width="6.00390625" style="1" customWidth="1"/>
    <col min="2" max="2" width="21.00390625" style="11" customWidth="1"/>
    <col min="3" max="3" width="6.421875" style="13" customWidth="1"/>
    <col min="4" max="4" width="8.140625" style="13" customWidth="1"/>
    <col min="5" max="5" width="14.421875" style="20" customWidth="1"/>
    <col min="6" max="6" width="14.57421875" style="20" customWidth="1"/>
    <col min="7" max="7" width="14.28125" style="20" customWidth="1"/>
    <col min="8" max="8" width="13.7109375" style="1" hidden="1" customWidth="1"/>
    <col min="9" max="9" width="9.140625" style="1" hidden="1" customWidth="1"/>
    <col min="10" max="10" width="15.57421875" style="1" customWidth="1"/>
    <col min="11" max="11" width="17.7109375" style="1" customWidth="1"/>
    <col min="12" max="12" width="14.140625" style="1" customWidth="1"/>
    <col min="13" max="13" width="22.7109375" style="1" customWidth="1"/>
    <col min="14" max="14" width="11.28125" style="1" customWidth="1"/>
    <col min="15" max="15" width="9.140625" style="1" customWidth="1"/>
    <col min="16" max="16" width="13.00390625" style="1" customWidth="1"/>
    <col min="17" max="16384" width="9.140625" style="1" customWidth="1"/>
  </cols>
  <sheetData>
    <row r="1" spans="12:16" ht="10.5" customHeight="1">
      <c r="L1" s="41" t="s">
        <v>19</v>
      </c>
      <c r="M1" s="41"/>
      <c r="N1" s="41"/>
      <c r="O1" s="41"/>
      <c r="P1" s="41"/>
    </row>
    <row r="2" spans="12:16" ht="45.75" customHeight="1">
      <c r="L2" s="41"/>
      <c r="M2" s="41"/>
      <c r="N2" s="41"/>
      <c r="O2" s="41"/>
      <c r="P2" s="41"/>
    </row>
    <row r="3" spans="12:16" ht="12.75" customHeight="1" hidden="1">
      <c r="L3" s="41"/>
      <c r="M3" s="41"/>
      <c r="N3" s="41"/>
      <c r="O3" s="41"/>
      <c r="P3" s="41"/>
    </row>
    <row r="4" spans="12:16" ht="0.75" customHeight="1" hidden="1">
      <c r="L4" s="8"/>
      <c r="M4" s="8"/>
      <c r="N4" s="8"/>
      <c r="O4" s="8"/>
      <c r="P4" s="8"/>
    </row>
    <row r="5" spans="12:16" ht="12.75">
      <c r="L5" s="40"/>
      <c r="M5" s="40"/>
      <c r="N5" s="40"/>
      <c r="O5" s="40"/>
      <c r="P5" s="40"/>
    </row>
    <row r="6" spans="1:16" ht="41.25" customHeight="1">
      <c r="A6" s="42" t="s">
        <v>17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</row>
    <row r="7" spans="1:16" ht="30.75" customHeight="1">
      <c r="A7" s="43" t="s">
        <v>0</v>
      </c>
      <c r="B7" s="43" t="s">
        <v>15</v>
      </c>
      <c r="C7" s="43" t="s">
        <v>1</v>
      </c>
      <c r="D7" s="43" t="s">
        <v>2</v>
      </c>
      <c r="E7" s="43" t="s">
        <v>3</v>
      </c>
      <c r="F7" s="43"/>
      <c r="G7" s="43"/>
      <c r="H7" s="44" t="s">
        <v>10</v>
      </c>
      <c r="I7" s="44"/>
      <c r="J7" s="45" t="s">
        <v>14</v>
      </c>
      <c r="K7" s="45"/>
      <c r="L7" s="45"/>
      <c r="M7" s="46" t="s">
        <v>23</v>
      </c>
      <c r="N7" s="46"/>
      <c r="O7" s="46"/>
      <c r="P7" s="46"/>
    </row>
    <row r="8" spans="1:16" ht="196.5" customHeight="1">
      <c r="A8" s="43"/>
      <c r="B8" s="43"/>
      <c r="C8" s="43"/>
      <c r="D8" s="43"/>
      <c r="E8" s="47" t="s">
        <v>22</v>
      </c>
      <c r="F8" s="47" t="s">
        <v>21</v>
      </c>
      <c r="G8" s="47" t="s">
        <v>20</v>
      </c>
      <c r="H8" s="48"/>
      <c r="I8" s="48" t="s">
        <v>6</v>
      </c>
      <c r="J8" s="48" t="s">
        <v>5</v>
      </c>
      <c r="K8" s="48" t="s">
        <v>4</v>
      </c>
      <c r="L8" s="49" t="s">
        <v>26</v>
      </c>
      <c r="M8" s="50" t="s">
        <v>27</v>
      </c>
      <c r="N8" s="48" t="s">
        <v>7</v>
      </c>
      <c r="O8" s="48" t="s">
        <v>8</v>
      </c>
      <c r="P8" s="48" t="s">
        <v>24</v>
      </c>
    </row>
    <row r="9" spans="1:16" s="27" customFormat="1" ht="106.5" customHeight="1">
      <c r="A9" s="51">
        <v>1</v>
      </c>
      <c r="B9" s="52" t="s">
        <v>18</v>
      </c>
      <c r="C9" s="53" t="s">
        <v>16</v>
      </c>
      <c r="D9" s="54">
        <v>5000</v>
      </c>
      <c r="E9" s="55">
        <v>57.85</v>
      </c>
      <c r="F9" s="55">
        <v>51.45</v>
      </c>
      <c r="G9" s="55">
        <v>49.74</v>
      </c>
      <c r="H9" s="55"/>
      <c r="I9" s="55"/>
      <c r="J9" s="56">
        <f>AVERAGE(E9:G9)</f>
        <v>53.01333333333334</v>
      </c>
      <c r="K9" s="57">
        <f>SQRT(((SUM((POWER(G9-J9,2)),(POWER(F9-J9,2)),(POWER(E9-J9,2)))/(COLUMNS(E9:G9)-1))))</f>
        <v>4.275047758017837</v>
      </c>
      <c r="L9" s="57">
        <f>K9/J9*100</f>
        <v>8.064099141130225</v>
      </c>
      <c r="M9" s="58">
        <f>((D9/3)*(SUM(E9:G9)))</f>
        <v>265066.6666666667</v>
      </c>
      <c r="N9" s="59">
        <f>M9/D9</f>
        <v>53.013333333333335</v>
      </c>
      <c r="O9" s="58">
        <f>ROUNDDOWN(N9,2)</f>
        <v>53.01</v>
      </c>
      <c r="P9" s="60">
        <f>O9*D9</f>
        <v>265050</v>
      </c>
    </row>
    <row r="10" spans="1:16" s="27" customFormat="1" ht="106.5" customHeight="1">
      <c r="A10" s="51">
        <v>2</v>
      </c>
      <c r="B10" s="52" t="s">
        <v>25</v>
      </c>
      <c r="C10" s="53" t="s">
        <v>16</v>
      </c>
      <c r="D10" s="54">
        <v>3000</v>
      </c>
      <c r="E10" s="55">
        <v>54.75</v>
      </c>
      <c r="F10" s="55">
        <v>48.25</v>
      </c>
      <c r="G10" s="55">
        <v>47.76</v>
      </c>
      <c r="H10" s="55"/>
      <c r="I10" s="55"/>
      <c r="J10" s="56">
        <f>AVERAGE(E10:G10)</f>
        <v>50.25333333333333</v>
      </c>
      <c r="K10" s="57">
        <f>SQRT(((SUM((POWER(G10-J10,2)),(POWER(F10-J10,2)),(POWER(E10-J10,2)))/(COLUMNS(E10:G10)-1))))</f>
        <v>3.901926874421577</v>
      </c>
      <c r="L10" s="57">
        <f>K10/J10*100</f>
        <v>7.764513546872334</v>
      </c>
      <c r="M10" s="58">
        <f>((D10/3)*(SUM(E10:G10)))</f>
        <v>150760</v>
      </c>
      <c r="N10" s="59">
        <f>M10/D10</f>
        <v>50.25333333333333</v>
      </c>
      <c r="O10" s="58">
        <f>ROUNDDOWN(N10,2)</f>
        <v>50.25</v>
      </c>
      <c r="P10" s="60">
        <f>O10*D10</f>
        <v>150750</v>
      </c>
    </row>
    <row r="11" spans="1:16" s="27" customFormat="1" ht="46.5" customHeight="1">
      <c r="A11" s="61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3"/>
      <c r="P11" s="60">
        <v>415800</v>
      </c>
    </row>
    <row r="12" spans="1:16" s="2" customFormat="1" ht="14.25">
      <c r="A12" s="64" t="s">
        <v>11</v>
      </c>
      <c r="B12" s="64"/>
      <c r="C12" s="64"/>
      <c r="D12" s="64"/>
      <c r="E12" s="64"/>
      <c r="F12" s="64"/>
      <c r="G12" s="64"/>
      <c r="H12" s="64"/>
      <c r="I12" s="64"/>
      <c r="J12" s="65">
        <f>SUM(P9:P10)</f>
        <v>415800</v>
      </c>
      <c r="K12" s="66" t="s">
        <v>9</v>
      </c>
      <c r="L12" s="66"/>
      <c r="M12" s="66"/>
      <c r="N12" s="66"/>
      <c r="O12" s="66"/>
      <c r="P12" s="67"/>
    </row>
    <row r="13" spans="1:16" ht="26.2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</row>
    <row r="14" spans="1:8" ht="15.75">
      <c r="A14" s="36"/>
      <c r="B14" s="36"/>
      <c r="C14" s="14"/>
      <c r="D14" s="14"/>
      <c r="E14" s="21"/>
      <c r="F14" s="21"/>
      <c r="G14" s="21"/>
      <c r="H14" s="4"/>
    </row>
    <row r="15" spans="1:16" s="3" customFormat="1" ht="23.25" customHeight="1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</row>
    <row r="16" spans="1:10" s="3" customFormat="1" ht="23.25">
      <c r="A16" s="28"/>
      <c r="B16" s="29"/>
      <c r="C16" s="37"/>
      <c r="D16" s="37"/>
      <c r="E16" s="37"/>
      <c r="F16" s="39"/>
      <c r="G16" s="39"/>
      <c r="H16" s="30" t="s">
        <v>13</v>
      </c>
      <c r="I16" s="31"/>
      <c r="J16" s="31"/>
    </row>
    <row r="17" spans="1:8" s="3" customFormat="1" ht="15.75">
      <c r="A17" s="5"/>
      <c r="B17" s="5"/>
      <c r="C17" s="16"/>
      <c r="D17" s="15"/>
      <c r="E17" s="22"/>
      <c r="F17" s="6"/>
      <c r="G17" s="23"/>
      <c r="H17" s="7" t="s">
        <v>12</v>
      </c>
    </row>
    <row r="18" spans="1:8" ht="15.75">
      <c r="A18" s="32"/>
      <c r="B18" s="32"/>
      <c r="C18" s="17"/>
      <c r="D18" s="17"/>
      <c r="E18" s="24"/>
      <c r="F18" s="24"/>
      <c r="G18" s="24"/>
      <c r="H18" s="8"/>
    </row>
    <row r="19" spans="1:8" s="3" customFormat="1" ht="15.75">
      <c r="A19" s="33"/>
      <c r="B19" s="33"/>
      <c r="C19" s="33"/>
      <c r="D19" s="18"/>
      <c r="E19" s="25"/>
      <c r="F19" s="9"/>
      <c r="G19" s="34"/>
      <c r="H19" s="34"/>
    </row>
    <row r="20" spans="1:8" ht="12.75">
      <c r="A20" s="8"/>
      <c r="B20" s="12"/>
      <c r="C20" s="19"/>
      <c r="D20" s="19"/>
      <c r="E20" s="26"/>
      <c r="F20" s="26"/>
      <c r="G20" s="26"/>
      <c r="H20" s="8"/>
    </row>
    <row r="21" spans="1:8" ht="12.75">
      <c r="A21" s="8"/>
      <c r="B21" s="12"/>
      <c r="C21" s="19"/>
      <c r="D21" s="19"/>
      <c r="E21" s="26"/>
      <c r="F21" s="26"/>
      <c r="G21" s="26"/>
      <c r="H21" s="10"/>
    </row>
  </sheetData>
  <sheetProtection/>
  <mergeCells count="21">
    <mergeCell ref="A11:O11"/>
    <mergeCell ref="L5:P5"/>
    <mergeCell ref="L1:P3"/>
    <mergeCell ref="A6:P6"/>
    <mergeCell ref="A7:A8"/>
    <mergeCell ref="B7:B8"/>
    <mergeCell ref="C7:C8"/>
    <mergeCell ref="D7:D8"/>
    <mergeCell ref="E7:G7"/>
    <mergeCell ref="H7:I7"/>
    <mergeCell ref="J7:L7"/>
    <mergeCell ref="A18:B18"/>
    <mergeCell ref="A19:C19"/>
    <mergeCell ref="G19:H19"/>
    <mergeCell ref="M7:P7"/>
    <mergeCell ref="A12:I12"/>
    <mergeCell ref="A13:P13"/>
    <mergeCell ref="A14:B14"/>
    <mergeCell ref="C16:E16"/>
    <mergeCell ref="A15:P15"/>
    <mergeCell ref="F16:G16"/>
  </mergeCells>
  <printOptions/>
  <pageMargins left="0.24" right="0.24" top="0.7480314960629921" bottom="0.7480314960629921" header="0.31496062992125984" footer="0.31496062992125984"/>
  <pageSetup fitToHeight="0" fitToWidth="1" horizontalDpi="600" verticalDpi="600" orientation="landscape" paperSize="9" scale="75" r:id="rId2"/>
  <rowBreaks count="1" manualBreakCount="1">
    <brk id="1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Ирина Владимировна Кутепова</cp:lastModifiedBy>
  <cp:lastPrinted>2022-05-12T02:08:48Z</cp:lastPrinted>
  <dcterms:created xsi:type="dcterms:W3CDTF">2014-01-15T18:15:09Z</dcterms:created>
  <dcterms:modified xsi:type="dcterms:W3CDTF">2022-05-12T02:08:54Z</dcterms:modified>
  <cp:category/>
  <cp:version/>
  <cp:contentType/>
  <cp:contentStatus/>
</cp:coreProperties>
</file>