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335" yWindow="2400" windowWidth="22305" windowHeight="16440"/>
  </bookViews>
  <sheets>
    <sheet name="Сводный сметный расчет" sheetId="1" r:id="rId1"/>
  </sheets>
  <definedNames>
    <definedName name="_xlnm.Print_Titles" localSheetId="0">'Сводный сметный расчет'!$23:$23</definedName>
    <definedName name="_xlnm.Print_Area" localSheetId="0">'Сводный сметный расчет'!$A$1:$H$56</definedName>
  </definedNames>
  <calcPr calcId="12451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/>
  <c r="F26"/>
  <c r="F27" s="1"/>
  <c r="F32" s="1"/>
  <c r="F34" l="1"/>
  <c r="F35" s="1"/>
  <c r="F36" s="1"/>
  <c r="E26"/>
  <c r="D26"/>
  <c r="D27" s="1"/>
  <c r="F38" l="1"/>
  <c r="F39" s="1"/>
  <c r="F40" s="1"/>
  <c r="E27"/>
  <c r="H27" s="1"/>
  <c r="H26"/>
  <c r="E32" l="1"/>
  <c r="G29"/>
  <c r="H30"/>
  <c r="G31" l="1"/>
  <c r="G32" s="1"/>
  <c r="G34" s="1"/>
  <c r="G35" s="1"/>
  <c r="G36" s="1"/>
  <c r="G38" s="1"/>
  <c r="H29"/>
  <c r="E34"/>
  <c r="E35" s="1"/>
  <c r="D32"/>
  <c r="H32" l="1"/>
  <c r="H31"/>
  <c r="E36"/>
  <c r="E38" s="1"/>
  <c r="E39" s="1"/>
  <c r="D34"/>
  <c r="H34" s="1"/>
  <c r="G39"/>
  <c r="G40" s="1"/>
  <c r="E40" l="1"/>
  <c r="D35"/>
  <c r="D36" s="1"/>
  <c r="H35" l="1"/>
  <c r="D38"/>
  <c r="H36"/>
  <c r="D39" l="1"/>
  <c r="H38"/>
  <c r="H39" l="1"/>
  <c r="D40"/>
  <c r="H40" s="1"/>
</calcChain>
</file>

<file path=xl/sharedStrings.xml><?xml version="1.0" encoding="utf-8"?>
<sst xmlns="http://schemas.openxmlformats.org/spreadsheetml/2006/main" count="38" uniqueCount="38">
  <si>
    <t>№ пп</t>
  </si>
  <si>
    <t>монтажных работ</t>
  </si>
  <si>
    <t>прочих</t>
  </si>
  <si>
    <t>(наименование организации)</t>
  </si>
  <si>
    <t>Сметная стоимость, тыс. руб.</t>
  </si>
  <si>
    <t>Глава 2. Основные объекты</t>
  </si>
  <si>
    <t>Итого по Главе 2</t>
  </si>
  <si>
    <t>Итого по Главе 9</t>
  </si>
  <si>
    <t>Итого по Главам 1-9</t>
  </si>
  <si>
    <t>Непредвиденные затраты</t>
  </si>
  <si>
    <t>Непредвиденные затраты - 2%</t>
  </si>
  <si>
    <t>Итого Непредвиденные затраты</t>
  </si>
  <si>
    <t>Налоги и обязательные платежи</t>
  </si>
  <si>
    <t>Итого Налоги</t>
  </si>
  <si>
    <t>Итого с Непредвиденными затратами</t>
  </si>
  <si>
    <t>Методика, утверждённая Минстроем России от 4 августа 2020г. No 421/пр, п.179</t>
  </si>
  <si>
    <t>Итого по Главам 1-2</t>
  </si>
  <si>
    <t>Обоснование</t>
  </si>
  <si>
    <t>Наименование глав, объектов капитального строительства, работ и затрат</t>
  </si>
  <si>
    <t xml:space="preserve">                      (наименование стройки)</t>
  </si>
  <si>
    <t>строительных (ремонтно-строительных, ремонтно-реставрационных) работ</t>
  </si>
  <si>
    <t>оборудования</t>
  </si>
  <si>
    <t>Всего</t>
  </si>
  <si>
    <t xml:space="preserve">                                                   </t>
  </si>
  <si>
    <t xml:space="preserve">Всего по сводному расчету </t>
  </si>
  <si>
    <t xml:space="preserve">НДС - 20% </t>
  </si>
  <si>
    <t>"Утвержден" «    »________________2022г.</t>
  </si>
  <si>
    <t xml:space="preserve">Заказчик:  </t>
  </si>
  <si>
    <t>Составлен в базисном (текущем уровне цен)   1кв.2022 г.</t>
  </si>
  <si>
    <t>Глава8. Технический надзор</t>
  </si>
  <si>
    <t>Постановление Правительства РФ от 21.06.2010 № 468</t>
  </si>
  <si>
    <t>Затраты на строительный контроль 2,14%</t>
  </si>
  <si>
    <t>ФЗ № 303 от 03.08.2018  (ред. от 30.10.2018)</t>
  </si>
  <si>
    <t>СВОДНЫЙ СМЕТНЫЙ РАСЧЕТ СТОИМОСТИ КАПИТАЛЬНОГО РЕМОНТА</t>
  </si>
  <si>
    <t>Капитальный ремонт.Электромонтажные работы на  1,2 этажах школы,  демонтажные работы  в МБОУ "Гимназия №8",</t>
  </si>
  <si>
    <t>02-01-01</t>
  </si>
  <si>
    <t>Капитальный ремонт. Электромонтажные работы на  3 этаже школы,  в подвале, ВРУ,  теплице, мастерских, складах,  наружное освещение, молниезащита  в МБОУ "Гимназия №8 , расположенного по адресу: пер. Гражданский, 52, в г.Рубцовске</t>
  </si>
  <si>
    <r>
      <t>Сводный сметный расчет стоимостью 8 433,29</t>
    </r>
    <r>
      <rPr>
        <b/>
        <sz val="12"/>
        <rFont val="Times New Roman"/>
        <family val="1"/>
        <charset val="204"/>
      </rPr>
      <t>руб.</t>
    </r>
  </si>
</sst>
</file>

<file path=xl/styles.xml><?xml version="1.0" encoding="utf-8"?>
<styleSheet xmlns="http://schemas.openxmlformats.org/spreadsheetml/2006/main">
  <numFmts count="1">
    <numFmt numFmtId="164" formatCode="#,##0.00\ _₽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2" fontId="1" fillId="0" borderId="0" xfId="0" applyNumberFormat="1" applyFont="1"/>
    <xf numFmtId="2" fontId="1" fillId="0" borderId="0" xfId="0" applyNumberFormat="1" applyFont="1" applyAlignment="1">
      <alignment horizontal="right" vertical="top"/>
    </xf>
    <xf numFmtId="164" fontId="1" fillId="0" borderId="2" xfId="0" applyNumberFormat="1" applyFont="1" applyBorder="1" applyAlignment="1">
      <alignment horizontal="right" vertical="top"/>
    </xf>
    <xf numFmtId="164" fontId="1" fillId="0" borderId="2" xfId="0" applyNumberFormat="1" applyFont="1" applyBorder="1" applyAlignment="1">
      <alignment horizontal="right" vertical="top" wrapText="1"/>
    </xf>
    <xf numFmtId="4" fontId="1" fillId="0" borderId="0" xfId="0" applyNumberFormat="1" applyFont="1"/>
    <xf numFmtId="49" fontId="1" fillId="0" borderId="0" xfId="0" applyNumberFormat="1" applyFont="1" applyFill="1" applyAlignment="1">
      <alignment horizontal="left" vertical="top"/>
    </xf>
    <xf numFmtId="0" fontId="1" fillId="0" borderId="3" xfId="0" applyFont="1" applyBorder="1" applyAlignment="1">
      <alignment horizontal="center" vertical="top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left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0" fontId="1" fillId="0" borderId="0" xfId="0" applyFont="1" applyFill="1"/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53"/>
  <sheetViews>
    <sheetView showGridLines="0" tabSelected="1" view="pageBreakPreview" topLeftCell="A31" zoomScale="110" zoomScaleNormal="110" zoomScaleSheetLayoutView="110" workbookViewId="0">
      <selection activeCell="E6" sqref="E6"/>
    </sheetView>
  </sheetViews>
  <sheetFormatPr defaultColWidth="9.140625" defaultRowHeight="12.75"/>
  <cols>
    <col min="1" max="1" width="5" style="1" customWidth="1"/>
    <col min="2" max="2" width="48.85546875" style="2" customWidth="1"/>
    <col min="3" max="3" width="49" style="2" customWidth="1"/>
    <col min="4" max="4" width="17.7109375" style="7" customWidth="1"/>
    <col min="5" max="5" width="13" style="7" customWidth="1"/>
    <col min="6" max="6" width="13.42578125" style="7" customWidth="1"/>
    <col min="7" max="7" width="12.5703125" style="7" customWidth="1"/>
    <col min="8" max="8" width="13.42578125" style="7" customWidth="1"/>
    <col min="9" max="16384" width="9.140625" style="5"/>
  </cols>
  <sheetData>
    <row r="1" spans="1:8">
      <c r="D1" s="3"/>
      <c r="E1" s="3"/>
      <c r="F1" s="3"/>
      <c r="G1" s="3"/>
      <c r="H1" s="4"/>
    </row>
    <row r="2" spans="1:8" ht="15">
      <c r="B2" s="28" t="s">
        <v>27</v>
      </c>
      <c r="C2" s="28"/>
      <c r="D2" s="29"/>
      <c r="E2" s="29"/>
      <c r="F2" s="29"/>
      <c r="G2" s="29"/>
      <c r="H2" s="30"/>
    </row>
    <row r="3" spans="1:8" ht="35.25" customHeight="1">
      <c r="B3" s="31" t="s">
        <v>23</v>
      </c>
      <c r="C3" s="34" t="s">
        <v>3</v>
      </c>
      <c r="D3" s="32"/>
      <c r="E3" s="33"/>
      <c r="F3" s="30"/>
      <c r="G3" s="30"/>
      <c r="H3" s="30"/>
    </row>
    <row r="4" spans="1:8" ht="22.5" customHeight="1">
      <c r="B4" s="31" t="s">
        <v>26</v>
      </c>
      <c r="C4" s="8"/>
      <c r="D4" s="3"/>
      <c r="E4" s="6"/>
      <c r="F4" s="3"/>
      <c r="G4" s="3"/>
      <c r="H4" s="3"/>
    </row>
    <row r="5" spans="1:8">
      <c r="D5" s="3"/>
      <c r="E5" s="6"/>
      <c r="F5" s="3"/>
      <c r="G5" s="3"/>
      <c r="H5" s="3"/>
    </row>
    <row r="6" spans="1:8" ht="15.75">
      <c r="B6" s="52" t="s">
        <v>37</v>
      </c>
      <c r="C6" s="52"/>
      <c r="D6" s="3"/>
      <c r="E6" s="6"/>
      <c r="F6" s="3"/>
      <c r="G6" s="3"/>
      <c r="H6" s="3"/>
    </row>
    <row r="7" spans="1:8">
      <c r="D7" s="3"/>
      <c r="E7" s="3"/>
      <c r="F7" s="3"/>
      <c r="G7" s="3"/>
      <c r="H7" s="3"/>
    </row>
    <row r="8" spans="1:8">
      <c r="C8" s="8"/>
      <c r="D8" s="26"/>
      <c r="E8" s="27"/>
      <c r="F8" s="26"/>
      <c r="G8" s="26"/>
      <c r="H8" s="3"/>
    </row>
    <row r="9" spans="1:8">
      <c r="H9" s="3"/>
    </row>
    <row r="10" spans="1:8">
      <c r="G10" s="3"/>
      <c r="H10" s="3"/>
    </row>
    <row r="11" spans="1:8">
      <c r="B11" s="56" t="s">
        <v>33</v>
      </c>
      <c r="C11" s="56"/>
      <c r="D11" s="56"/>
      <c r="E11" s="56"/>
      <c r="F11" s="56"/>
      <c r="G11" s="56"/>
      <c r="H11" s="3"/>
    </row>
    <row r="12" spans="1:8">
      <c r="D12" s="9"/>
      <c r="F12" s="3"/>
      <c r="G12" s="3"/>
      <c r="H12" s="3"/>
    </row>
    <row r="13" spans="1:8" ht="34.5" customHeight="1">
      <c r="A13" s="50" t="s">
        <v>36</v>
      </c>
      <c r="B13" s="51"/>
      <c r="C13" s="51"/>
      <c r="D13" s="51"/>
      <c r="E13" s="51"/>
      <c r="F13" s="51"/>
      <c r="G13" s="51"/>
      <c r="H13" s="51"/>
    </row>
    <row r="14" spans="1:8">
      <c r="A14" s="23"/>
      <c r="B14" s="24"/>
      <c r="C14" s="24" t="s">
        <v>19</v>
      </c>
      <c r="D14" s="25"/>
      <c r="E14" s="23"/>
      <c r="F14" s="23"/>
      <c r="G14" s="23"/>
      <c r="H14" s="23"/>
    </row>
    <row r="15" spans="1:8">
      <c r="H15" s="3"/>
    </row>
    <row r="16" spans="1:8">
      <c r="B16" s="21" t="s">
        <v>28</v>
      </c>
      <c r="C16" s="21"/>
      <c r="D16" s="9"/>
      <c r="E16" s="3"/>
      <c r="F16" s="3"/>
      <c r="G16" s="3"/>
      <c r="H16" s="3"/>
    </row>
    <row r="17" spans="1:9">
      <c r="D17" s="9"/>
      <c r="E17" s="3"/>
      <c r="F17" s="3"/>
      <c r="G17" s="3"/>
      <c r="H17" s="3"/>
    </row>
    <row r="18" spans="1:9">
      <c r="D18" s="3"/>
      <c r="E18" s="3"/>
      <c r="F18" s="3"/>
      <c r="G18" s="3"/>
      <c r="H18" s="3"/>
    </row>
    <row r="19" spans="1:9" ht="12.75" customHeight="1">
      <c r="A19" s="54" t="s">
        <v>0</v>
      </c>
      <c r="B19" s="53" t="s">
        <v>17</v>
      </c>
      <c r="C19" s="53" t="s">
        <v>18</v>
      </c>
      <c r="D19" s="55" t="s">
        <v>4</v>
      </c>
      <c r="E19" s="55"/>
      <c r="F19" s="55"/>
      <c r="G19" s="55"/>
      <c r="H19" s="54" t="s">
        <v>22</v>
      </c>
    </row>
    <row r="20" spans="1:9">
      <c r="A20" s="54"/>
      <c r="B20" s="53"/>
      <c r="C20" s="53"/>
      <c r="D20" s="54" t="s">
        <v>20</v>
      </c>
      <c r="E20" s="54" t="s">
        <v>1</v>
      </c>
      <c r="F20" s="54" t="s">
        <v>21</v>
      </c>
      <c r="G20" s="54" t="s">
        <v>2</v>
      </c>
      <c r="H20" s="54"/>
    </row>
    <row r="21" spans="1:9">
      <c r="A21" s="54"/>
      <c r="B21" s="53"/>
      <c r="C21" s="53"/>
      <c r="D21" s="54"/>
      <c r="E21" s="54"/>
      <c r="F21" s="54"/>
      <c r="G21" s="54"/>
      <c r="H21" s="54"/>
    </row>
    <row r="22" spans="1:9" ht="51.75" customHeight="1">
      <c r="A22" s="54"/>
      <c r="B22" s="53"/>
      <c r="C22" s="53"/>
      <c r="D22" s="54"/>
      <c r="E22" s="54"/>
      <c r="F22" s="54"/>
      <c r="G22" s="54"/>
      <c r="H22" s="54"/>
    </row>
    <row r="23" spans="1:9">
      <c r="A23" s="10">
        <v>1</v>
      </c>
      <c r="B23" s="11">
        <v>2</v>
      </c>
      <c r="C23" s="11">
        <v>3</v>
      </c>
      <c r="D23" s="10">
        <v>4</v>
      </c>
      <c r="E23" s="10">
        <v>5</v>
      </c>
      <c r="F23" s="10">
        <v>6</v>
      </c>
      <c r="G23" s="10">
        <v>7</v>
      </c>
      <c r="H23" s="10">
        <v>8</v>
      </c>
    </row>
    <row r="24" spans="1:9">
      <c r="A24" s="57" t="s">
        <v>5</v>
      </c>
      <c r="B24" s="58"/>
      <c r="C24" s="58"/>
      <c r="D24" s="59"/>
      <c r="E24" s="59"/>
      <c r="F24" s="59"/>
      <c r="G24" s="59"/>
      <c r="H24" s="59"/>
    </row>
    <row r="25" spans="1:9" ht="38.25">
      <c r="A25" s="12">
        <v>1</v>
      </c>
      <c r="B25" s="43" t="s">
        <v>35</v>
      </c>
      <c r="C25" s="41" t="s">
        <v>34</v>
      </c>
      <c r="D25" s="44">
        <v>425.02</v>
      </c>
      <c r="E25" s="19">
        <v>6080.31</v>
      </c>
      <c r="F25" s="18">
        <v>240.25</v>
      </c>
      <c r="G25" s="18"/>
      <c r="H25" s="19">
        <f>D25+E25+F25</f>
        <v>6745.58</v>
      </c>
    </row>
    <row r="26" spans="1:9">
      <c r="A26" s="14"/>
      <c r="B26" s="15"/>
      <c r="C26" s="13" t="s">
        <v>6</v>
      </c>
      <c r="D26" s="19">
        <f t="shared" ref="D26:F27" si="0">D25</f>
        <v>425.02</v>
      </c>
      <c r="E26" s="19">
        <f t="shared" si="0"/>
        <v>6080.31</v>
      </c>
      <c r="F26" s="19">
        <f t="shared" si="0"/>
        <v>240.25</v>
      </c>
      <c r="G26" s="19"/>
      <c r="H26" s="19">
        <f>D26+E26+F26+G26</f>
        <v>6745.58</v>
      </c>
    </row>
    <row r="27" spans="1:9" ht="15" customHeight="1">
      <c r="A27" s="22"/>
      <c r="B27" s="15"/>
      <c r="C27" s="13" t="s">
        <v>16</v>
      </c>
      <c r="D27" s="19">
        <f t="shared" si="0"/>
        <v>425.02</v>
      </c>
      <c r="E27" s="19">
        <f t="shared" si="0"/>
        <v>6080.31</v>
      </c>
      <c r="F27" s="19">
        <f t="shared" si="0"/>
        <v>240.25</v>
      </c>
      <c r="G27" s="19"/>
      <c r="H27" s="19">
        <f>SUM(D27:G27)</f>
        <v>6745.58</v>
      </c>
    </row>
    <row r="28" spans="1:9">
      <c r="A28" s="57" t="s">
        <v>29</v>
      </c>
      <c r="B28" s="58"/>
      <c r="C28" s="58"/>
      <c r="D28" s="59"/>
      <c r="E28" s="59"/>
      <c r="F28" s="59"/>
      <c r="G28" s="59"/>
      <c r="H28" s="59"/>
    </row>
    <row r="29" spans="1:9">
      <c r="A29" s="14">
        <v>2</v>
      </c>
      <c r="B29" s="42" t="s">
        <v>30</v>
      </c>
      <c r="C29" s="42" t="s">
        <v>31</v>
      </c>
      <c r="D29" s="19"/>
      <c r="E29" s="18"/>
      <c r="F29" s="18"/>
      <c r="G29" s="19">
        <f>H27*2.14%</f>
        <v>144.36000000000001</v>
      </c>
      <c r="H29" s="19">
        <f>G29</f>
        <v>144.36000000000001</v>
      </c>
    </row>
    <row r="30" spans="1:9">
      <c r="A30" s="14"/>
      <c r="B30" s="15"/>
      <c r="C30" s="40"/>
      <c r="D30" s="19"/>
      <c r="E30" s="19"/>
      <c r="F30" s="18"/>
      <c r="G30" s="19"/>
      <c r="H30" s="19">
        <f>SUM(D30:G30)</f>
        <v>0</v>
      </c>
    </row>
    <row r="31" spans="1:9">
      <c r="A31" s="14"/>
      <c r="B31" s="15"/>
      <c r="C31" s="13" t="s">
        <v>7</v>
      </c>
      <c r="D31" s="19"/>
      <c r="E31" s="19"/>
      <c r="F31" s="19"/>
      <c r="G31" s="19">
        <f t="shared" ref="G31" si="1">G29+G30</f>
        <v>144.36000000000001</v>
      </c>
      <c r="H31" s="19">
        <f>SUM(D31:G31)</f>
        <v>144.36000000000001</v>
      </c>
    </row>
    <row r="32" spans="1:9">
      <c r="A32" s="14"/>
      <c r="B32" s="15"/>
      <c r="C32" s="13" t="s">
        <v>8</v>
      </c>
      <c r="D32" s="19">
        <f>D27+D31</f>
        <v>425.02</v>
      </c>
      <c r="E32" s="19">
        <f>E27+E31</f>
        <v>6080.31</v>
      </c>
      <c r="F32" s="19">
        <f>F27</f>
        <v>240.25</v>
      </c>
      <c r="G32" s="19">
        <f>G27+G31</f>
        <v>144.36000000000001</v>
      </c>
      <c r="H32" s="19">
        <f>D32+E32+F32+G32</f>
        <v>6889.94</v>
      </c>
      <c r="I32" s="16"/>
    </row>
    <row r="33" spans="1:10">
      <c r="A33" s="57" t="s">
        <v>9</v>
      </c>
      <c r="B33" s="58"/>
      <c r="C33" s="58"/>
      <c r="D33" s="59"/>
      <c r="E33" s="59"/>
      <c r="F33" s="59"/>
      <c r="G33" s="59"/>
      <c r="H33" s="59"/>
    </row>
    <row r="34" spans="1:10" ht="25.5">
      <c r="A34" s="12">
        <v>3</v>
      </c>
      <c r="B34" s="13" t="s">
        <v>15</v>
      </c>
      <c r="C34" s="13" t="s">
        <v>10</v>
      </c>
      <c r="D34" s="19">
        <f>D32*2%</f>
        <v>8.5</v>
      </c>
      <c r="E34" s="19">
        <f>E32*2%</f>
        <v>121.61</v>
      </c>
      <c r="F34" s="19">
        <f>F32*2%</f>
        <v>4.8099999999999996</v>
      </c>
      <c r="G34" s="19">
        <f>G32*2%</f>
        <v>2.89</v>
      </c>
      <c r="H34" s="19">
        <f>D34+E34+F34+G34</f>
        <v>137.81</v>
      </c>
      <c r="I34" s="16"/>
    </row>
    <row r="35" spans="1:10">
      <c r="A35" s="14"/>
      <c r="B35" s="15"/>
      <c r="C35" s="13" t="s">
        <v>11</v>
      </c>
      <c r="D35" s="19">
        <f>D34</f>
        <v>8.5</v>
      </c>
      <c r="E35" s="19">
        <f>E34</f>
        <v>121.61</v>
      </c>
      <c r="F35" s="19">
        <f>F34</f>
        <v>4.8099999999999996</v>
      </c>
      <c r="G35" s="19">
        <f>G34</f>
        <v>2.89</v>
      </c>
      <c r="H35" s="19">
        <f>SUM(D35:G35)</f>
        <v>137.81</v>
      </c>
    </row>
    <row r="36" spans="1:10">
      <c r="A36" s="14"/>
      <c r="B36" s="15"/>
      <c r="C36" s="13" t="s">
        <v>14</v>
      </c>
      <c r="D36" s="19">
        <f>D32+D35</f>
        <v>433.52</v>
      </c>
      <c r="E36" s="19">
        <f>E32+E35</f>
        <v>6201.92</v>
      </c>
      <c r="F36" s="19">
        <f>F32+F35</f>
        <v>245.06</v>
      </c>
      <c r="G36" s="19">
        <f>G32+G35</f>
        <v>147.25</v>
      </c>
      <c r="H36" s="19">
        <f>SUM(D36:G36)</f>
        <v>7027.75</v>
      </c>
      <c r="I36" s="16"/>
    </row>
    <row r="37" spans="1:10">
      <c r="A37" s="57" t="s">
        <v>12</v>
      </c>
      <c r="B37" s="58"/>
      <c r="C37" s="58"/>
      <c r="D37" s="59"/>
      <c r="E37" s="59"/>
      <c r="F37" s="59"/>
      <c r="G37" s="59"/>
      <c r="H37" s="59"/>
    </row>
    <row r="38" spans="1:10">
      <c r="A38" s="12">
        <v>4</v>
      </c>
      <c r="B38" s="41" t="s">
        <v>32</v>
      </c>
      <c r="C38" s="13" t="s">
        <v>25</v>
      </c>
      <c r="D38" s="19">
        <f>D36*20%</f>
        <v>86.7</v>
      </c>
      <c r="E38" s="19">
        <f>E36*20%</f>
        <v>1240.3800000000001</v>
      </c>
      <c r="F38" s="19">
        <f>F36*0.2</f>
        <v>49.01</v>
      </c>
      <c r="G38" s="19">
        <f>(G36)*20%</f>
        <v>29.45</v>
      </c>
      <c r="H38" s="19">
        <f>SUM(D38:G38)</f>
        <v>1405.54</v>
      </c>
      <c r="J38" s="20"/>
    </row>
    <row r="39" spans="1:10">
      <c r="A39" s="14"/>
      <c r="B39" s="15"/>
      <c r="C39" s="13" t="s">
        <v>13</v>
      </c>
      <c r="D39" s="19">
        <f>D38</f>
        <v>86.7</v>
      </c>
      <c r="E39" s="19">
        <f>E38</f>
        <v>1240.3800000000001</v>
      </c>
      <c r="F39" s="19">
        <f>F38</f>
        <v>49.01</v>
      </c>
      <c r="G39" s="19">
        <f>G38</f>
        <v>29.45</v>
      </c>
      <c r="H39" s="19">
        <f>SUM(D39:G39)</f>
        <v>1405.54</v>
      </c>
    </row>
    <row r="40" spans="1:10">
      <c r="A40" s="14"/>
      <c r="B40" s="15"/>
      <c r="C40" s="13" t="s">
        <v>24</v>
      </c>
      <c r="D40" s="19">
        <f>D36+D39</f>
        <v>520.22</v>
      </c>
      <c r="E40" s="19">
        <f>E36+E39</f>
        <v>7442.3</v>
      </c>
      <c r="F40" s="19">
        <f>F36+F39</f>
        <v>294.07</v>
      </c>
      <c r="G40" s="19">
        <f>G36+G39</f>
        <v>176.7</v>
      </c>
      <c r="H40" s="19">
        <f>SUM(D40:G40)</f>
        <v>8433.2900000000009</v>
      </c>
      <c r="I40" s="16"/>
    </row>
    <row r="41" spans="1:10">
      <c r="G41" s="17"/>
      <c r="H41" s="17"/>
      <c r="J41" s="16"/>
    </row>
    <row r="42" spans="1:10" s="39" customFormat="1">
      <c r="A42" s="36"/>
      <c r="B42" s="21"/>
      <c r="C42" s="21"/>
      <c r="D42" s="37"/>
      <c r="E42" s="37"/>
      <c r="F42" s="37"/>
      <c r="G42" s="37"/>
      <c r="H42" s="38"/>
    </row>
    <row r="43" spans="1:10">
      <c r="B43" s="45"/>
      <c r="C43" s="45"/>
      <c r="H43" s="17"/>
    </row>
    <row r="44" spans="1:10">
      <c r="B44" s="35"/>
      <c r="C44" s="35"/>
      <c r="H44" s="17"/>
    </row>
    <row r="45" spans="1:10">
      <c r="B45" s="35"/>
      <c r="C45" s="35"/>
      <c r="H45" s="17"/>
    </row>
    <row r="46" spans="1:10" ht="12.75" customHeight="1">
      <c r="A46" s="48"/>
      <c r="B46" s="48"/>
      <c r="C46" s="48"/>
      <c r="D46" s="48"/>
      <c r="E46" s="48"/>
      <c r="F46" s="48"/>
      <c r="G46" s="48"/>
      <c r="H46" s="48"/>
    </row>
    <row r="47" spans="1:10">
      <c r="A47" s="46"/>
      <c r="B47" s="47"/>
      <c r="C47" s="47"/>
      <c r="D47" s="47"/>
      <c r="E47" s="47"/>
      <c r="F47" s="47"/>
      <c r="G47" s="47"/>
      <c r="H47" s="47"/>
    </row>
    <row r="49" spans="1:8">
      <c r="A49" s="48"/>
      <c r="B49" s="47"/>
      <c r="C49" s="47"/>
      <c r="D49" s="47"/>
      <c r="E49" s="47"/>
      <c r="F49" s="47"/>
      <c r="G49" s="47"/>
      <c r="H49" s="47"/>
    </row>
    <row r="50" spans="1:8">
      <c r="A50" s="46"/>
      <c r="B50" s="47"/>
      <c r="C50" s="47"/>
      <c r="D50" s="47"/>
      <c r="E50" s="47"/>
      <c r="F50" s="47"/>
      <c r="G50" s="47"/>
      <c r="H50" s="47"/>
    </row>
    <row r="52" spans="1:8" ht="21" customHeight="1">
      <c r="A52" s="49"/>
      <c r="B52" s="49"/>
      <c r="C52" s="49"/>
      <c r="D52" s="49"/>
      <c r="E52" s="49"/>
      <c r="F52" s="49"/>
      <c r="G52" s="49"/>
      <c r="H52" s="49"/>
    </row>
    <row r="53" spans="1:8" ht="16.5" customHeight="1">
      <c r="A53" s="46"/>
      <c r="B53" s="47"/>
      <c r="C53" s="47"/>
      <c r="D53" s="47"/>
      <c r="E53" s="47"/>
      <c r="F53" s="47"/>
      <c r="G53" s="47"/>
      <c r="H53" s="47"/>
    </row>
  </sheetData>
  <mergeCells count="23">
    <mergeCell ref="A37:H37"/>
    <mergeCell ref="H19:H22"/>
    <mergeCell ref="A19:A22"/>
    <mergeCell ref="G20:G22"/>
    <mergeCell ref="A28:H28"/>
    <mergeCell ref="A33:H33"/>
    <mergeCell ref="A24:H24"/>
    <mergeCell ref="A13:H13"/>
    <mergeCell ref="B6:C6"/>
    <mergeCell ref="B19:B22"/>
    <mergeCell ref="C19:C22"/>
    <mergeCell ref="D20:D22"/>
    <mergeCell ref="D19:G19"/>
    <mergeCell ref="E20:E22"/>
    <mergeCell ref="F20:F22"/>
    <mergeCell ref="B11:G11"/>
    <mergeCell ref="B43:C43"/>
    <mergeCell ref="A53:H53"/>
    <mergeCell ref="A46:H46"/>
    <mergeCell ref="A47:H47"/>
    <mergeCell ref="A49:H49"/>
    <mergeCell ref="A50:H50"/>
    <mergeCell ref="A52:H52"/>
  </mergeCells>
  <phoneticPr fontId="0" type="noConversion"/>
  <pageMargins left="0.78740157480314965" right="0.39370078740157483" top="0.43307086614173229" bottom="0.47244094488188981" header="0.23622047244094491" footer="0.23622047244094491"/>
  <pageSetup paperSize="9" scale="79" fitToHeight="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сметный расчет</vt:lpstr>
      <vt:lpstr>'Сводный сметный расчет'!Заголовки_для_печати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admin</cp:lastModifiedBy>
  <cp:lastPrinted>2021-07-28T03:34:09Z</cp:lastPrinted>
  <dcterms:created xsi:type="dcterms:W3CDTF">2002-03-25T05:35:56Z</dcterms:created>
  <dcterms:modified xsi:type="dcterms:W3CDTF">2022-04-26T02:18:37Z</dcterms:modified>
</cp:coreProperties>
</file>