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Расчет цены" sheetId="1" r:id="rId1"/>
    <sheet name="Лист1" sheetId="2" r:id="rId2"/>
  </sheets>
  <definedNames>
    <definedName name="_xlnm.Print_Area" localSheetId="0">'Расчет цены'!$A$2:$P$11</definedName>
  </definedNames>
  <calcPr fullCalcOnLoad="1"/>
</workbook>
</file>

<file path=xl/sharedStrings.xml><?xml version="1.0" encoding="utf-8"?>
<sst xmlns="http://schemas.openxmlformats.org/spreadsheetml/2006/main" count="30" uniqueCount="26">
  <si>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</si>
  <si>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</si>
  <si>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</si>
  <si>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</si>
  <si>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</si>
  <si>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</si>
  <si>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</si>
  <si>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</si>
  <si>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</si>
  <si>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</si>
  <si>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</si>
  <si>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</si>
  <si>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</si>
  <si>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</si>
  <si>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</si>
  <si>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</si>
  <si>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штук</t>
  </si>
  <si>
    <t>Предложение №3</t>
  </si>
  <si>
    <t>Н(М)ЦК,  определяемая методом сопоставимых рыночных цен (анализа рынка)</t>
  </si>
  <si>
    <t>Н(М)ЦК  с учетом округления цены за единицу (руб.)</t>
  </si>
  <si>
    <t>Монитор</t>
  </si>
  <si>
    <t>Материнская плата</t>
  </si>
  <si>
    <t>Многофункциональное устройство</t>
  </si>
  <si>
    <t>Кулер (устройство охлаждения)</t>
  </si>
  <si>
    <t xml:space="preserve">Приложение 2 
к Извещению об осуществлении закупки
</t>
  </si>
  <si>
    <t xml:space="preserve">На основании проведенного анализа рынка  Н(М)ЦК составляет: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</si>
</sst>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_₽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1" fontId="6" fillId="0" borderId="0" xfId="0" applyNumberFormat="1" applyFont="1" applyFill="1" applyAlignment="1">
      <alignment horizontal="center" vertical="top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7" fillId="0" borderId="0" xfId="0" applyFont="1" applyAlignment="1">
      <alignment horizontal="right" vertical="top" wrapText="1"/>
    </xf>
    <xf numFmtId="0" fontId="48" fillId="0" borderId="0" xfId="0" applyFont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1066800</xdr:rowOff>
    </xdr:from>
    <xdr:to>
      <xdr:col>11</xdr:col>
      <xdr:colOff>942975</xdr:colOff>
      <xdr:row>4</xdr:row>
      <xdr:rowOff>1409700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235267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</xdr:row>
      <xdr:rowOff>914400</xdr:rowOff>
    </xdr:from>
    <xdr:to>
      <xdr:col>10</xdr:col>
      <xdr:colOff>1095375</xdr:colOff>
      <xdr:row>4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22002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4</xdr:row>
      <xdr:rowOff>1781175</xdr:rowOff>
    </xdr:from>
    <xdr:to>
      <xdr:col>12</xdr:col>
      <xdr:colOff>1381125</xdr:colOff>
      <xdr:row>4</xdr:row>
      <xdr:rowOff>2085975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0200" y="3067050"/>
          <a:ext cx="1295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4</xdr:row>
      <xdr:rowOff>1352550</xdr:rowOff>
    </xdr:from>
    <xdr:to>
      <xdr:col>12</xdr:col>
      <xdr:colOff>419100</xdr:colOff>
      <xdr:row>4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01175" y="26384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"/>
  <sheetViews>
    <sheetView tabSelected="1" zoomScale="85" zoomScaleNormal="85" zoomScaleSheetLayoutView="100" zoomScalePageLayoutView="0" workbookViewId="0" topLeftCell="A1">
      <selection activeCell="A10" sqref="A10:O10"/>
    </sheetView>
  </sheetViews>
  <sheetFormatPr defaultColWidth="9.140625" defaultRowHeight="15"/>
  <cols>
    <col min="1" max="1" width="6.00390625" style="1" customWidth="1"/>
    <col min="2" max="2" width="25.28125" style="5" customWidth="1"/>
    <col min="3" max="3" width="8.7109375" style="6" customWidth="1"/>
    <col min="4" max="4" width="10.28125" style="6" customWidth="1"/>
    <col min="5" max="5" width="12.7109375" style="7" customWidth="1"/>
    <col min="6" max="6" width="13.7109375" style="7" customWidth="1"/>
    <col min="7" max="7" width="12.8515625" style="7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8" width="9.140625" style="1" customWidth="1"/>
    <col min="19" max="19" width="12.57421875" style="1" customWidth="1"/>
    <col min="20" max="16384" width="9.140625" style="1" customWidth="1"/>
  </cols>
  <sheetData>
    <row r="2" spans="13:16" ht="33.75" customHeight="1">
      <c r="M2" s="30" t="s">
        <v>24</v>
      </c>
      <c r="N2" s="31"/>
      <c r="O2" s="31"/>
      <c r="P2" s="31"/>
    </row>
    <row r="3" spans="1:16" ht="24" customHeight="1">
      <c r="A3" s="16" t="s">
        <v>12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30.75" customHeight="1">
      <c r="A4" s="17" t="s">
        <v>0</v>
      </c>
      <c r="B4" s="17" t="s">
        <v>11</v>
      </c>
      <c r="C4" s="17" t="s">
        <v>1</v>
      </c>
      <c r="D4" s="17" t="s">
        <v>2</v>
      </c>
      <c r="E4" s="19" t="s">
        <v>3</v>
      </c>
      <c r="F4" s="20"/>
      <c r="G4" s="21"/>
      <c r="H4" s="22" t="s">
        <v>9</v>
      </c>
      <c r="I4" s="23"/>
      <c r="J4" s="24" t="s">
        <v>10</v>
      </c>
      <c r="K4" s="25"/>
      <c r="L4" s="26"/>
      <c r="M4" s="27" t="s">
        <v>18</v>
      </c>
      <c r="N4" s="28"/>
      <c r="O4" s="28"/>
      <c r="P4" s="29"/>
    </row>
    <row r="5" spans="1:16" ht="164.25" customHeight="1">
      <c r="A5" s="18"/>
      <c r="B5" s="18"/>
      <c r="C5" s="18"/>
      <c r="D5" s="18"/>
      <c r="E5" s="9" t="s">
        <v>13</v>
      </c>
      <c r="F5" s="9" t="s">
        <v>14</v>
      </c>
      <c r="G5" s="9" t="s">
        <v>17</v>
      </c>
      <c r="H5" s="2"/>
      <c r="I5" s="2" t="s">
        <v>7</v>
      </c>
      <c r="J5" s="2" t="s">
        <v>6</v>
      </c>
      <c r="K5" s="2" t="s">
        <v>4</v>
      </c>
      <c r="L5" s="3" t="s">
        <v>5</v>
      </c>
      <c r="M5" s="10" t="s">
        <v>15</v>
      </c>
      <c r="N5" s="2" t="s">
        <v>8</v>
      </c>
      <c r="O5" s="2" t="s">
        <v>8</v>
      </c>
      <c r="P5" s="2" t="s">
        <v>19</v>
      </c>
    </row>
    <row r="6" spans="1:19" s="8" customFormat="1" ht="36.75" customHeight="1">
      <c r="A6" s="32">
        <v>1</v>
      </c>
      <c r="B6" s="33" t="s">
        <v>20</v>
      </c>
      <c r="C6" s="34" t="s">
        <v>16</v>
      </c>
      <c r="D6" s="35">
        <v>1</v>
      </c>
      <c r="E6" s="36">
        <v>14000</v>
      </c>
      <c r="F6" s="36">
        <v>13800</v>
      </c>
      <c r="G6" s="36">
        <v>13600</v>
      </c>
      <c r="H6" s="36"/>
      <c r="I6" s="36"/>
      <c r="J6" s="37">
        <f>AVERAGE(E6:G6)</f>
        <v>13800</v>
      </c>
      <c r="K6" s="38">
        <f>SQRT(((SUM((POWER(G6-J6,2)),(POWER(F6-J6,2)),(POWER(E6-J6,2)))/(COLUMNS(E6:G6)-1))))</f>
        <v>200</v>
      </c>
      <c r="L6" s="38">
        <f>K6/J6*100</f>
        <v>1.4492753623188406</v>
      </c>
      <c r="M6" s="36">
        <f>((D6/3)*(SUM(E6:G6)))</f>
        <v>13800</v>
      </c>
      <c r="N6" s="40">
        <f>M6/D6</f>
        <v>13800</v>
      </c>
      <c r="O6" s="36">
        <f>ROUNDDOWN(N6,2)</f>
        <v>13800</v>
      </c>
      <c r="P6" s="41">
        <f>O6*D6</f>
        <v>13800</v>
      </c>
      <c r="Q6" s="11"/>
      <c r="R6" s="12"/>
      <c r="S6" s="12"/>
    </row>
    <row r="7" spans="1:19" s="8" customFormat="1" ht="51.75" customHeight="1">
      <c r="A7" s="32">
        <v>2</v>
      </c>
      <c r="B7" s="33" t="s">
        <v>21</v>
      </c>
      <c r="C7" s="34" t="s">
        <v>16</v>
      </c>
      <c r="D7" s="35">
        <v>5</v>
      </c>
      <c r="E7" s="36">
        <v>6499</v>
      </c>
      <c r="F7" s="36">
        <v>6410</v>
      </c>
      <c r="G7" s="36">
        <v>6400</v>
      </c>
      <c r="H7" s="36"/>
      <c r="I7" s="36"/>
      <c r="J7" s="37">
        <f>AVERAGE(E7:G7)</f>
        <v>6436.333333333333</v>
      </c>
      <c r="K7" s="38">
        <f>SQRT(((SUM((POWER(G7-J7,2)),(POWER(F7-J7,2)),(POWER(E7-J7,2)))/(COLUMNS(E7:G7)-1))))</f>
        <v>54.50076452063157</v>
      </c>
      <c r="L7" s="38">
        <f>K7/J7*100</f>
        <v>0.8467672772380481</v>
      </c>
      <c r="M7" s="36">
        <f>((D7/3)*(SUM(E7:G7)))</f>
        <v>32181.666666666668</v>
      </c>
      <c r="N7" s="40">
        <f>M7/D7</f>
        <v>6436.333333333334</v>
      </c>
      <c r="O7" s="36">
        <f>ROUNDDOWN(N7,2)</f>
        <v>6436.33</v>
      </c>
      <c r="P7" s="41">
        <f>O7*D7</f>
        <v>32181.65</v>
      </c>
      <c r="Q7" s="11"/>
      <c r="R7" s="12"/>
      <c r="S7" s="12"/>
    </row>
    <row r="8" spans="1:19" s="8" customFormat="1" ht="30" customHeight="1">
      <c r="A8" s="32">
        <v>3</v>
      </c>
      <c r="B8" s="33" t="s">
        <v>23</v>
      </c>
      <c r="C8" s="34" t="s">
        <v>16</v>
      </c>
      <c r="D8" s="35">
        <v>5</v>
      </c>
      <c r="E8" s="36">
        <v>999</v>
      </c>
      <c r="F8" s="36">
        <v>900</v>
      </c>
      <c r="G8" s="36">
        <v>890</v>
      </c>
      <c r="H8" s="36"/>
      <c r="I8" s="36"/>
      <c r="J8" s="37">
        <f>AVERAGE(E8:G8)</f>
        <v>929.6666666666666</v>
      </c>
      <c r="K8" s="38">
        <f>SQRT(((SUM((POWER(G8-J8,2)),(POWER(F8-J8,2)),(POWER(E8-J8,2)))/(COLUMNS(E8:G8)-1))))</f>
        <v>60.25224753760919</v>
      </c>
      <c r="L8" s="38">
        <f>K8/J8*100</f>
        <v>6.481059254672915</v>
      </c>
      <c r="M8" s="36">
        <f>((D8/3)*(SUM(E8:G8)))</f>
        <v>4648.333333333334</v>
      </c>
      <c r="N8" s="40">
        <f>M8/D8</f>
        <v>929.6666666666667</v>
      </c>
      <c r="O8" s="36">
        <f>ROUNDUP(N8,2)</f>
        <v>929.67</v>
      </c>
      <c r="P8" s="41">
        <f>O8*D8</f>
        <v>4648.349999999999</v>
      </c>
      <c r="Q8" s="11"/>
      <c r="R8" s="12"/>
      <c r="S8" s="12"/>
    </row>
    <row r="9" spans="1:19" s="8" customFormat="1" ht="30" customHeight="1">
      <c r="A9" s="32">
        <v>4</v>
      </c>
      <c r="B9" s="33" t="s">
        <v>22</v>
      </c>
      <c r="C9" s="34" t="s">
        <v>16</v>
      </c>
      <c r="D9" s="35">
        <v>1</v>
      </c>
      <c r="E9" s="36">
        <v>32050</v>
      </c>
      <c r="F9" s="36">
        <v>32000</v>
      </c>
      <c r="G9" s="36">
        <v>31900</v>
      </c>
      <c r="H9" s="39"/>
      <c r="I9" s="39"/>
      <c r="J9" s="37">
        <f>AVERAGE(E9:G9)</f>
        <v>31983.333333333332</v>
      </c>
      <c r="K9" s="38">
        <f>SQRT(((SUM((POWER(G9-J9,2)),(POWER(F9-J9,2)),(POWER(E9-J9,2)))/(COLUMNS(E9:G9)-1))))</f>
        <v>76.37626158259734</v>
      </c>
      <c r="L9" s="38">
        <f>K9/J9*100</f>
        <v>0.238800192545901</v>
      </c>
      <c r="M9" s="36">
        <f>((D9/3)*(SUM(E9:G9)))</f>
        <v>31983.333333333332</v>
      </c>
      <c r="N9" s="40">
        <f>M9/D9</f>
        <v>31983.333333333332</v>
      </c>
      <c r="O9" s="36">
        <f>ROUNDDOWN(N9,2)</f>
        <v>31983.33</v>
      </c>
      <c r="P9" s="41">
        <f>O9*D9</f>
        <v>31983.33</v>
      </c>
      <c r="Q9" s="11"/>
      <c r="R9" s="12"/>
      <c r="S9" s="12"/>
    </row>
    <row r="10" spans="1:19" s="8" customFormat="1" ht="20.25" customHeight="1">
      <c r="A10" s="42" t="s">
        <v>25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41">
        <f>SUM(P6:P9)</f>
        <v>82613.33</v>
      </c>
      <c r="Q10" s="11"/>
      <c r="R10" s="13"/>
      <c r="S10" s="13"/>
    </row>
    <row r="11" spans="1:17" s="4" customFormat="1" ht="63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"/>
    </row>
    <row r="12" spans="1:17" ht="14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/>
    </row>
    <row r="13" spans="1:16" ht="14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ht="14.25" customHeight="1"/>
    <row r="15" ht="14.25" customHeight="1"/>
    <row r="16" ht="14.25" customHeight="1"/>
    <row r="17" ht="14.25" customHeight="1"/>
  </sheetData>
  <sheetProtection/>
  <mergeCells count="12">
    <mergeCell ref="J4:L4"/>
    <mergeCell ref="M4:P4"/>
    <mergeCell ref="A11:P13"/>
    <mergeCell ref="A3:P3"/>
    <mergeCell ref="A4:A5"/>
    <mergeCell ref="B4:B5"/>
    <mergeCell ref="C4:C5"/>
    <mergeCell ref="M2:P2"/>
    <mergeCell ref="D4:D5"/>
    <mergeCell ref="A10:O10"/>
    <mergeCell ref="E4:G4"/>
    <mergeCell ref="H4:I4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Людмила Михайловна Левыкина</cp:lastModifiedBy>
  <cp:lastPrinted>2023-04-19T03:35:04Z</cp:lastPrinted>
  <dcterms:created xsi:type="dcterms:W3CDTF">2014-01-15T18:15:09Z</dcterms:created>
  <dcterms:modified xsi:type="dcterms:W3CDTF">2023-04-19T03:35:43Z</dcterms:modified>
  <cp:category/>
  <cp:version/>
  <cp:contentType/>
  <cp:contentStatus/>
</cp:coreProperties>
</file>