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цены'!$A$3:$N$18</definedName>
  </definedNames>
  <calcPr fullCalcOnLoad="1"/>
</workbook>
</file>

<file path=xl/sharedStrings.xml><?xml version="1.0" encoding="utf-8"?>
<sst xmlns="http://schemas.openxmlformats.org/spreadsheetml/2006/main" count="37" uniqueCount="31">
  <si>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</si>
  <si>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</si>
  <si>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</si>
  <si>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</si>
  <si>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</si>
  <si>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</si>
  <si>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</si>
  <si>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</si>
  <si>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</si>
  <si>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</si>
  <si>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</si>
  <si>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</si>
  <si>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</si>
  <si>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</si>
  <si>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</si>
  <si>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</si>
  <si>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</si>
  <si>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Н(М)ЦК, определяемая методом сопоставимых рыночных цен (анализа рынка)</t>
  </si>
  <si>
    <t>Н(М)ЦК, с учетом округления цены за единицу (руб.)</t>
  </si>
  <si>
    <t>Итого:</t>
  </si>
  <si>
    <t>шт</t>
  </si>
  <si>
    <t>щт</t>
  </si>
  <si>
    <t>Выполнению кадастровых работ бесхозяйных объектов (Водопроводная сеть                   г. Рубцовск, ул. Светлова, 43)</t>
  </si>
  <si>
    <t>Выполнению кадастровых работ бесхозяйных объектов (Канализационная сеть            г. Рубцовск, ул. Светлова, 43)</t>
  </si>
  <si>
    <t>Выполнению кадастровых работ бесхозяйных объектов (Тепловая сеть                                       г. Рубцовск, ул. Светлова, 43)</t>
  </si>
  <si>
    <t>Выполнению кадастровых работ бесхозяйных объектов (Кабельная электрическая сеть  г. Рубцовск, от тяговой подстанции по пер. Школьному, 4, до эстакады с территории по ул. Тракторнй, 17)</t>
  </si>
  <si>
    <t>Выполнению кадастровых работ бесхозяйных объектов  (Кабельная электрическая сеть   г. Рубцовск, от территории троллейбусного депо по ул. Светлова, 43, до тяговой подстанции по ул. Светлова, 29а)</t>
  </si>
  <si>
    <t>Выполнению кадастровых работ бесхозяйных объектов (Кабельная электрическая сеть  г. Рубцовск, от тяговой подстанции по ул. Светлова, 29а, до электрической подстанции № 5 «Алей»)</t>
  </si>
  <si>
    <t xml:space="preserve">Выполнению кадастровых работ бесхозяйных объектов  (Кабельная электрическая сеть  г. Рубцовск, от тяговой подстанции по ул. Пролетарская, 133а, до электрической подстанции № 4 «Набережная» по ул. Пролетарская, 129)  </t>
  </si>
  <si>
    <t>Выполнению кадастровых работ бесхозяйных объектов  (Кабельная электрическая сеть  г. Рубцовск, от тяговой подстанции по пр-кту Рубцовский, 42а, до электрической подстанции № 4 «Набережная» по ул. Пролетарская, 129)</t>
  </si>
  <si>
    <r>
      <t xml:space="preserve">На основании проведенного анализа рынка  НМЦК  составляет:    </t>
    </r>
    <r>
      <rPr>
        <b/>
        <sz val="12"/>
        <color indexed="8"/>
        <rFont val="Times New Roman"/>
        <family val="1"/>
      </rPr>
      <t xml:space="preserve">275 666 (двести семьдесят пять тысяч шестьсот шестьдесят шесть) рублей 66 копеек.  </t>
    </r>
    <r>
      <rPr>
        <sz val="12"/>
        <color indexed="8"/>
        <rFont val="Times New Roman"/>
        <family val="1"/>
      </rPr>
      <t xml:space="preserve">              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</si>
</sst>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horizontal="center" wrapText="1"/>
      <protection locked="0"/>
    </xf>
    <xf numFmtId="0" fontId="4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1181100</xdr:rowOff>
    </xdr:from>
    <xdr:to>
      <xdr:col>9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76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</xdr:row>
      <xdr:rowOff>2657475</xdr:rowOff>
    </xdr:from>
    <xdr:to>
      <xdr:col>10</xdr:col>
      <xdr:colOff>1495425</xdr:colOff>
      <xdr:row>5</xdr:row>
      <xdr:rowOff>3076575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43529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1704975</xdr:rowOff>
    </xdr:from>
    <xdr:to>
      <xdr:col>10</xdr:col>
      <xdr:colOff>466725</xdr:colOff>
      <xdr:row>5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="85" zoomScaleNormal="85" zoomScaleSheetLayoutView="100" zoomScalePageLayoutView="0" workbookViewId="0" topLeftCell="A13">
      <selection activeCell="M11" sqref="M11"/>
    </sheetView>
  </sheetViews>
  <sheetFormatPr defaultColWidth="9.140625" defaultRowHeight="15"/>
  <cols>
    <col min="1" max="1" width="6.00390625" style="1" customWidth="1"/>
    <col min="2" max="2" width="31.57421875" style="6" customWidth="1"/>
    <col min="3" max="3" width="6.421875" style="8" customWidth="1"/>
    <col min="4" max="4" width="8.140625" style="8" customWidth="1"/>
    <col min="5" max="5" width="17.8515625" style="13" customWidth="1"/>
    <col min="6" max="6" width="16.7109375" style="13" customWidth="1"/>
    <col min="7" max="7" width="17.7109375" style="13" customWidth="1"/>
    <col min="8" max="8" width="15.57421875" style="1" customWidth="1"/>
    <col min="9" max="9" width="17.7109375" style="1" customWidth="1"/>
    <col min="10" max="10" width="16.28125" style="1" customWidth="1"/>
    <col min="11" max="11" width="23.7109375" style="1" customWidth="1"/>
    <col min="12" max="12" width="12.8515625" style="1" customWidth="1"/>
    <col min="13" max="13" width="12.00390625" style="1" customWidth="1"/>
    <col min="14" max="14" width="13.00390625" style="1" customWidth="1"/>
    <col min="15" max="16384" width="9.140625" style="1" customWidth="1"/>
  </cols>
  <sheetData>
    <row r="2" spans="10:14" ht="44.25" customHeight="1">
      <c r="J2" s="46" t="s">
        <v>16</v>
      </c>
      <c r="K2" s="47"/>
      <c r="L2" s="47"/>
      <c r="M2" s="47"/>
      <c r="N2" s="47"/>
    </row>
    <row r="3" spans="11:14" ht="19.5" customHeight="1">
      <c r="K3" s="28"/>
      <c r="L3" s="28"/>
      <c r="M3" s="28"/>
      <c r="N3" s="28"/>
    </row>
    <row r="4" spans="1:14" ht="26.25" customHeight="1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30.75" customHeight="1">
      <c r="A5" s="40" t="s">
        <v>0</v>
      </c>
      <c r="B5" s="40" t="s">
        <v>8</v>
      </c>
      <c r="C5" s="40" t="s">
        <v>1</v>
      </c>
      <c r="D5" s="40" t="s">
        <v>2</v>
      </c>
      <c r="E5" s="40" t="s">
        <v>3</v>
      </c>
      <c r="F5" s="40"/>
      <c r="G5" s="40"/>
      <c r="H5" s="41" t="s">
        <v>7</v>
      </c>
      <c r="I5" s="41"/>
      <c r="J5" s="41"/>
      <c r="K5" s="42" t="s">
        <v>17</v>
      </c>
      <c r="L5" s="42"/>
      <c r="M5" s="42"/>
      <c r="N5" s="42"/>
    </row>
    <row r="6" spans="1:14" ht="246" customHeight="1">
      <c r="A6" s="40"/>
      <c r="B6" s="40"/>
      <c r="C6" s="40"/>
      <c r="D6" s="40"/>
      <c r="E6" s="29" t="s">
        <v>10</v>
      </c>
      <c r="F6" s="29" t="s">
        <v>11</v>
      </c>
      <c r="G6" s="29" t="s">
        <v>12</v>
      </c>
      <c r="H6" s="30" t="s">
        <v>5</v>
      </c>
      <c r="I6" s="30" t="s">
        <v>4</v>
      </c>
      <c r="J6" s="31" t="s">
        <v>14</v>
      </c>
      <c r="K6" s="32" t="s">
        <v>15</v>
      </c>
      <c r="L6" s="30" t="s">
        <v>6</v>
      </c>
      <c r="M6" s="30" t="s">
        <v>13</v>
      </c>
      <c r="N6" s="30" t="s">
        <v>18</v>
      </c>
    </row>
    <row r="7" spans="1:14" s="18" customFormat="1" ht="65.25" customHeight="1">
      <c r="A7" s="19">
        <v>1</v>
      </c>
      <c r="B7" s="37" t="s">
        <v>22</v>
      </c>
      <c r="C7" s="20" t="s">
        <v>20</v>
      </c>
      <c r="D7" s="21">
        <v>1</v>
      </c>
      <c r="E7" s="22">
        <v>25000</v>
      </c>
      <c r="F7" s="22">
        <v>41250</v>
      </c>
      <c r="G7" s="22">
        <v>42000</v>
      </c>
      <c r="H7" s="23">
        <f aca="true" t="shared" si="0" ref="H7:H14">AVERAGE(E7:G7)</f>
        <v>36083.333333333336</v>
      </c>
      <c r="I7" s="24">
        <f aca="true" t="shared" si="1" ref="I7:I14">SQRT(((SUM((POWER(G7-H7,2)),(POWER(F7-H7,2)),(POWER(E7-H7,2)))/(COLUMNS(E7:G7)-1))))</f>
        <v>9605.770834937368</v>
      </c>
      <c r="J7" s="24">
        <f aca="true" t="shared" si="2" ref="J7:J14">I7/H7*100</f>
        <v>26.621073907447666</v>
      </c>
      <c r="K7" s="25">
        <f aca="true" t="shared" si="3" ref="K7:K14">((D7/3)*(SUM(E7:G7)))</f>
        <v>36083.33333333333</v>
      </c>
      <c r="L7" s="26">
        <f aca="true" t="shared" si="4" ref="L7:L14">K7/D7</f>
        <v>36083.33333333333</v>
      </c>
      <c r="M7" s="25">
        <f>ROUNDDOWN(L7,2)</f>
        <v>36083.33</v>
      </c>
      <c r="N7" s="27">
        <f aca="true" t="shared" si="5" ref="N7:N14">M7*D7</f>
        <v>36083.33</v>
      </c>
    </row>
    <row r="8" spans="1:14" s="18" customFormat="1" ht="60.75" customHeight="1">
      <c r="A8" s="19">
        <v>2</v>
      </c>
      <c r="B8" s="37" t="s">
        <v>23</v>
      </c>
      <c r="C8" s="20" t="s">
        <v>20</v>
      </c>
      <c r="D8" s="21">
        <v>1</v>
      </c>
      <c r="E8" s="22">
        <v>25000</v>
      </c>
      <c r="F8" s="22">
        <v>33000</v>
      </c>
      <c r="G8" s="22">
        <v>35000</v>
      </c>
      <c r="H8" s="23">
        <f t="shared" si="0"/>
        <v>31000</v>
      </c>
      <c r="I8" s="24">
        <f t="shared" si="1"/>
        <v>5291.502622129181</v>
      </c>
      <c r="J8" s="24">
        <f t="shared" si="2"/>
        <v>17.069363297190908</v>
      </c>
      <c r="K8" s="25">
        <f t="shared" si="3"/>
        <v>31000</v>
      </c>
      <c r="L8" s="26">
        <f t="shared" si="4"/>
        <v>31000</v>
      </c>
      <c r="M8" s="25">
        <f>ROUNDDOWN(L8,2)</f>
        <v>31000</v>
      </c>
      <c r="N8" s="27">
        <f t="shared" si="5"/>
        <v>31000</v>
      </c>
    </row>
    <row r="9" spans="1:14" s="18" customFormat="1" ht="67.5" customHeight="1">
      <c r="A9" s="19">
        <v>3</v>
      </c>
      <c r="B9" s="37" t="s">
        <v>24</v>
      </c>
      <c r="C9" s="20" t="s">
        <v>20</v>
      </c>
      <c r="D9" s="21">
        <v>1</v>
      </c>
      <c r="E9" s="22">
        <v>25000</v>
      </c>
      <c r="F9" s="22">
        <v>33000</v>
      </c>
      <c r="G9" s="22">
        <v>34000</v>
      </c>
      <c r="H9" s="23">
        <f>AVERAGE(E9:G9)</f>
        <v>30666.666666666668</v>
      </c>
      <c r="I9" s="24">
        <f>SQRT(((SUM((POWER(G9-H9,2)),(POWER(F9-H9,2)),(POWER(E9-H9,2)))/(COLUMNS(E9:G9)-1))))</f>
        <v>4932.882862316247</v>
      </c>
      <c r="J9" s="24">
        <f>I9/H9*100</f>
        <v>16.0854875945095</v>
      </c>
      <c r="K9" s="25">
        <f>((D9/3)*(SUM(E9:G9)))</f>
        <v>30666.666666666664</v>
      </c>
      <c r="L9" s="26">
        <f>K9/D9</f>
        <v>30666.666666666664</v>
      </c>
      <c r="M9" s="25">
        <f>ROUNDUP(L9,2)</f>
        <v>30666.67</v>
      </c>
      <c r="N9" s="27">
        <f>M9*D9</f>
        <v>30666.67</v>
      </c>
    </row>
    <row r="10" spans="1:14" s="18" customFormat="1" ht="96.75" customHeight="1">
      <c r="A10" s="19">
        <v>4</v>
      </c>
      <c r="B10" s="37" t="s">
        <v>25</v>
      </c>
      <c r="C10" s="20" t="s">
        <v>20</v>
      </c>
      <c r="D10" s="21">
        <v>1</v>
      </c>
      <c r="E10" s="22">
        <v>30000</v>
      </c>
      <c r="F10" s="22">
        <v>41250</v>
      </c>
      <c r="G10" s="22">
        <v>44000</v>
      </c>
      <c r="H10" s="23">
        <f t="shared" si="0"/>
        <v>38416.666666666664</v>
      </c>
      <c r="I10" s="24">
        <f t="shared" si="1"/>
        <v>7417.602937157888</v>
      </c>
      <c r="J10" s="24">
        <f t="shared" si="2"/>
        <v>19.308293979586693</v>
      </c>
      <c r="K10" s="25">
        <f t="shared" si="3"/>
        <v>38416.666666666664</v>
      </c>
      <c r="L10" s="26">
        <f t="shared" si="4"/>
        <v>38416.666666666664</v>
      </c>
      <c r="M10" s="25">
        <f>ROUNDUP(L10,2)</f>
        <v>38416.670000000006</v>
      </c>
      <c r="N10" s="27">
        <f t="shared" si="5"/>
        <v>38416.670000000006</v>
      </c>
    </row>
    <row r="11" spans="1:14" s="18" customFormat="1" ht="105.75" customHeight="1">
      <c r="A11" s="19">
        <v>5</v>
      </c>
      <c r="B11" s="37" t="s">
        <v>26</v>
      </c>
      <c r="C11" s="20" t="s">
        <v>20</v>
      </c>
      <c r="D11" s="21">
        <v>1</v>
      </c>
      <c r="E11" s="22">
        <v>25000</v>
      </c>
      <c r="F11" s="22">
        <v>33000</v>
      </c>
      <c r="G11" s="22">
        <v>33000</v>
      </c>
      <c r="H11" s="23">
        <f t="shared" si="0"/>
        <v>30333.333333333332</v>
      </c>
      <c r="I11" s="24">
        <f t="shared" si="1"/>
        <v>4618.802153517006</v>
      </c>
      <c r="J11" s="24">
        <f t="shared" si="2"/>
        <v>15.226820286319803</v>
      </c>
      <c r="K11" s="25">
        <f t="shared" si="3"/>
        <v>30333.333333333332</v>
      </c>
      <c r="L11" s="26">
        <f t="shared" si="4"/>
        <v>30333.333333333332</v>
      </c>
      <c r="M11" s="25">
        <f>ROUNDDOWN(L11,2)</f>
        <v>30333.33</v>
      </c>
      <c r="N11" s="27">
        <f t="shared" si="5"/>
        <v>30333.33</v>
      </c>
    </row>
    <row r="12" spans="1:14" s="18" customFormat="1" ht="93.75" customHeight="1">
      <c r="A12" s="33">
        <v>6</v>
      </c>
      <c r="B12" s="37" t="s">
        <v>27</v>
      </c>
      <c r="C12" s="20" t="s">
        <v>20</v>
      </c>
      <c r="D12" s="33">
        <v>1</v>
      </c>
      <c r="E12" s="34">
        <v>25000</v>
      </c>
      <c r="F12" s="34">
        <v>33000</v>
      </c>
      <c r="G12" s="34">
        <v>33000</v>
      </c>
      <c r="H12" s="33">
        <f t="shared" si="0"/>
        <v>30333.333333333332</v>
      </c>
      <c r="I12" s="33">
        <f t="shared" si="1"/>
        <v>4618.802153517006</v>
      </c>
      <c r="J12" s="33">
        <f t="shared" si="2"/>
        <v>15.226820286319803</v>
      </c>
      <c r="K12" s="35">
        <f t="shared" si="3"/>
        <v>30333.333333333332</v>
      </c>
      <c r="L12" s="35">
        <f t="shared" si="4"/>
        <v>30333.333333333332</v>
      </c>
      <c r="M12" s="35">
        <f>ROUNDDOWN(L12,2)</f>
        <v>30333.33</v>
      </c>
      <c r="N12" s="35">
        <f t="shared" si="5"/>
        <v>30333.33</v>
      </c>
    </row>
    <row r="13" spans="1:14" s="18" customFormat="1" ht="123" customHeight="1">
      <c r="A13" s="33">
        <v>7</v>
      </c>
      <c r="B13" s="37" t="s">
        <v>28</v>
      </c>
      <c r="C13" s="20" t="s">
        <v>21</v>
      </c>
      <c r="D13" s="33">
        <v>1</v>
      </c>
      <c r="E13" s="34">
        <v>20000</v>
      </c>
      <c r="F13" s="34">
        <v>27500</v>
      </c>
      <c r="G13" s="34">
        <v>27000</v>
      </c>
      <c r="H13" s="33">
        <f t="shared" si="0"/>
        <v>24833.333333333332</v>
      </c>
      <c r="I13" s="33">
        <f t="shared" si="1"/>
        <v>4193.248541803042</v>
      </c>
      <c r="J13" s="33">
        <f t="shared" si="2"/>
        <v>16.8855645978646</v>
      </c>
      <c r="K13" s="35">
        <f t="shared" si="3"/>
        <v>24833.333333333332</v>
      </c>
      <c r="L13" s="35">
        <f t="shared" si="4"/>
        <v>24833.333333333332</v>
      </c>
      <c r="M13" s="35">
        <f>ROUNDDOWN(L13,2)</f>
        <v>24833.33</v>
      </c>
      <c r="N13" s="35">
        <f>M13*D13</f>
        <v>24833.33</v>
      </c>
    </row>
    <row r="14" spans="1:14" s="18" customFormat="1" ht="116.25" customHeight="1">
      <c r="A14" s="19">
        <v>8</v>
      </c>
      <c r="B14" s="37" t="s">
        <v>29</v>
      </c>
      <c r="C14" s="20" t="s">
        <v>20</v>
      </c>
      <c r="D14" s="21">
        <v>1</v>
      </c>
      <c r="E14" s="22">
        <v>35000</v>
      </c>
      <c r="F14" s="22">
        <v>65000</v>
      </c>
      <c r="G14" s="22">
        <v>62000</v>
      </c>
      <c r="H14" s="23">
        <f t="shared" si="0"/>
        <v>54000</v>
      </c>
      <c r="I14" s="24">
        <f t="shared" si="1"/>
        <v>16522.711641858306</v>
      </c>
      <c r="J14" s="24">
        <f t="shared" si="2"/>
        <v>30.597614151589458</v>
      </c>
      <c r="K14" s="25">
        <f t="shared" si="3"/>
        <v>54000</v>
      </c>
      <c r="L14" s="26">
        <f t="shared" si="4"/>
        <v>54000</v>
      </c>
      <c r="M14" s="25">
        <f>ROUNDUP(L14,2)</f>
        <v>54000</v>
      </c>
      <c r="N14" s="27">
        <f t="shared" si="5"/>
        <v>54000</v>
      </c>
    </row>
    <row r="15" spans="1:14" s="18" customFormat="1" ht="20.25" customHeight="1">
      <c r="A15" s="33"/>
      <c r="B15" s="38" t="s">
        <v>19</v>
      </c>
      <c r="C15" s="19"/>
      <c r="D15" s="21"/>
      <c r="E15" s="22"/>
      <c r="F15" s="22"/>
      <c r="G15" s="22"/>
      <c r="H15" s="23"/>
      <c r="I15" s="24"/>
      <c r="J15" s="24"/>
      <c r="K15" s="25"/>
      <c r="L15" s="26"/>
      <c r="M15" s="25"/>
      <c r="N15" s="27">
        <f>SUM(N7:N14)</f>
        <v>275666.66000000003</v>
      </c>
    </row>
    <row r="16" spans="1:14" s="13" customFormat="1" ht="20.25" customHeight="1">
      <c r="A16" s="39" t="s">
        <v>30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7" ht="15.75">
      <c r="A17" s="45"/>
      <c r="B17" s="45"/>
      <c r="C17" s="9"/>
      <c r="D17" s="9"/>
      <c r="E17" s="14"/>
      <c r="F17" s="14"/>
      <c r="G17" s="14"/>
    </row>
    <row r="18" spans="1:8" s="2" customFormat="1" ht="15" customHeight="1">
      <c r="A18" s="3"/>
      <c r="B18" s="49"/>
      <c r="C18" s="49"/>
      <c r="D18" s="49"/>
      <c r="E18" s="49"/>
      <c r="F18" s="49"/>
      <c r="G18" s="49"/>
      <c r="H18" s="49"/>
    </row>
    <row r="19" spans="1:7" ht="15.75">
      <c r="A19" s="43"/>
      <c r="B19" s="43"/>
      <c r="C19" s="10"/>
      <c r="D19" s="10"/>
      <c r="E19" s="15"/>
      <c r="F19" s="15"/>
      <c r="G19" s="15"/>
    </row>
    <row r="20" spans="1:7" s="2" customFormat="1" ht="15.75">
      <c r="A20" s="44"/>
      <c r="B20" s="44"/>
      <c r="C20" s="44"/>
      <c r="D20" s="11"/>
      <c r="E20" s="16"/>
      <c r="F20" s="5"/>
      <c r="G20" s="36"/>
    </row>
    <row r="21" spans="1:7" ht="12.75">
      <c r="A21" s="4"/>
      <c r="B21" s="7"/>
      <c r="C21" s="12"/>
      <c r="D21" s="12"/>
      <c r="E21" s="17"/>
      <c r="F21" s="17"/>
      <c r="G21" s="17"/>
    </row>
    <row r="22" spans="1:7" ht="12.75">
      <c r="A22" s="4"/>
      <c r="B22" s="7"/>
      <c r="C22" s="12"/>
      <c r="D22" s="12"/>
      <c r="E22" s="17"/>
      <c r="F22" s="17"/>
      <c r="G22" s="17"/>
    </row>
  </sheetData>
  <sheetProtection/>
  <mergeCells count="14">
    <mergeCell ref="A20:C20"/>
    <mergeCell ref="A17:B17"/>
    <mergeCell ref="J2:N2"/>
    <mergeCell ref="A4:N4"/>
    <mergeCell ref="A5:A6"/>
    <mergeCell ref="B5:B6"/>
    <mergeCell ref="C5:C6"/>
    <mergeCell ref="B18:H18"/>
    <mergeCell ref="A16:N16"/>
    <mergeCell ref="D5:D6"/>
    <mergeCell ref="E5:G5"/>
    <mergeCell ref="H5:J5"/>
    <mergeCell ref="K5:N5"/>
    <mergeCell ref="A19:B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2024-05-22T07:44:11Z</cp:lastPrinted>
  <dcterms:created xsi:type="dcterms:W3CDTF">2014-01-15T18:15:09Z</dcterms:created>
  <dcterms:modified xsi:type="dcterms:W3CDTF">2024-05-23T08:30:13Z</dcterms:modified>
  <cp:category/>
  <cp:version/>
  <cp:contentType/>
  <cp:contentStatus/>
</cp:coreProperties>
</file>