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Расчет цены" sheetId="1" r:id="rId1"/>
  </sheets>
  <definedNames>
    <definedName name="_xlnm.Print_Area" localSheetId="0">'Расчет цены'!$A$1:$P$16</definedName>
  </definedNames>
  <calcPr fullCalcOnLoad="1"/>
</workbook>
</file>

<file path=xl/sharedStrings.xml><?xml version="1.0" encoding="utf-8"?>
<sst xmlns="http://schemas.openxmlformats.org/spreadsheetml/2006/main" count="36" uniqueCount="30">
  <si>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</si>
  <si>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</si>
  <si>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</si>
  <si>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</si>
  <si>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</si>
  <si>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</si>
  <si>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</si>
  <si>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</si>
  <si>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</si>
  <si>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</si>
  <si>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</si>
  <si>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Предложение №1 </t>
  </si>
  <si>
    <t xml:space="preserve">Предложение №2  </t>
  </si>
  <si>
    <t xml:space="preserve">Предложение №3  </t>
  </si>
  <si>
    <t>Цена за единицу изм. с округлением до сотых долей после запятой (руб.)</t>
  </si>
  <si>
    <t>Н(М)ЦК с учетом округления цены за единицу (руб.)</t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</si>
  <si>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</si>
  <si>
    <r>
      <rPr>
        <b/>
        <sz val="11"/>
        <color indexed="8"/>
        <rFont val="Times New Roman"/>
        <family val="1"/>
      </rPr>
      <t>Расчет Н(М)ЦК по формуле</t>
    </r>
    <r>
      <rPr>
        <sz val="11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</si>
  <si>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определяемая методом сопоставимых рыночных цен (анализа рынка)</t>
  </si>
  <si>
    <t>шт.</t>
  </si>
  <si>
    <r>
      <t xml:space="preserve">Обоснование начальной (максимальной) цены контракта 
</t>
    </r>
    <r>
      <rPr>
        <sz val="12"/>
        <color indexed="8"/>
        <rFont val="Times New Roman"/>
        <family val="1"/>
      </rPr>
      <t xml:space="preserve">
</t>
    </r>
  </si>
  <si>
    <t>Выполнение кадастровых работ бесхозяйных объектов: автомобильная дорога, Алтайский край, г. Рубцовск, ул. Рихарда Зорге</t>
  </si>
  <si>
    <t>Выполнение кадастровых работ бесхозяйных объектов: автомобильная дорога, Алтайский край, г. Рубцовск,  ул. Заводская</t>
  </si>
  <si>
    <t>Выполнение кадастровых работ бесхозяйных объектов: автомобильная дорога, Алтайский край, г. Рубцовск,                      ул. Полевая</t>
  </si>
  <si>
    <t>Выполнение кадастровых работ бесхозяйных объектов: автомобильная дорога, Алтайский край, г. Рубцовск, тракт Новоегорьевский</t>
  </si>
  <si>
    <t>Выполнение кадастровых работ бесхозяйных объектов: автомобильная дорога, Алтайский край, г. Рубцовск, тракт Рабочий</t>
  </si>
  <si>
    <t>Выполнение кадастровых работ бесхозяйных объектов: автомобильная дорога, Алтайский край, г. Рубцовск,                   ул. Ростовская</t>
  </si>
  <si>
    <t>Выполнение кадастровых работ бесхозяйных объектов: Памятник «Пострадавшим от ядерных испытаний»  Алтайский край, г. Рубцовск, на разделительной полосе напротив дома № 15 по пр-кту Рубцовскому</t>
  </si>
  <si>
    <t>приложение 1
к извещению об осуществлении закупки</t>
  </si>
  <si>
    <t>На основании проведенного анализа рынка  Н(М)ЦК составляет: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</si>
</sst>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174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center" vertical="top" wrapText="1"/>
    </xf>
    <xf numFmtId="2" fontId="11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center" wrapText="1"/>
      <protection locked="0"/>
    </xf>
    <xf numFmtId="0" fontId="11" fillId="0" borderId="1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74" fontId="8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right" vertical="top" wrapText="1"/>
    </xf>
    <xf numFmtId="0" fontId="54" fillId="0" borderId="0" xfId="0" applyFont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1162050</xdr:rowOff>
    </xdr:from>
    <xdr:to>
      <xdr:col>12</xdr:col>
      <xdr:colOff>0</xdr:colOff>
      <xdr:row>3</xdr:row>
      <xdr:rowOff>1504950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28575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26098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3</xdr:row>
      <xdr:rowOff>2066925</xdr:rowOff>
    </xdr:from>
    <xdr:to>
      <xdr:col>13</xdr:col>
      <xdr:colOff>9525</xdr:colOff>
      <xdr:row>3</xdr:row>
      <xdr:rowOff>2419350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91700" y="3762375"/>
          <a:ext cx="1495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3</xdr:row>
      <xdr:rowOff>1771650</xdr:rowOff>
    </xdr:from>
    <xdr:to>
      <xdr:col>12</xdr:col>
      <xdr:colOff>342900</xdr:colOff>
      <xdr:row>3</xdr:row>
      <xdr:rowOff>1990725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34671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85" zoomScaleNormal="85" zoomScaleSheetLayoutView="100" zoomScalePageLayoutView="0" workbookViewId="0" topLeftCell="A7">
      <selection activeCell="R4" sqref="R4"/>
    </sheetView>
  </sheetViews>
  <sheetFormatPr defaultColWidth="9.140625" defaultRowHeight="15"/>
  <cols>
    <col min="1" max="1" width="6.00390625" style="1" customWidth="1"/>
    <col min="2" max="2" width="32.140625" style="10" customWidth="1"/>
    <col min="3" max="3" width="9.421875" style="12" customWidth="1"/>
    <col min="4" max="4" width="8.140625" style="12" customWidth="1"/>
    <col min="5" max="5" width="14.421875" style="18" customWidth="1"/>
    <col min="6" max="6" width="14.57421875" style="18" customWidth="1"/>
    <col min="7" max="7" width="14.28125" style="18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3.28125" style="1" customWidth="1"/>
    <col min="15" max="16" width="13.00390625" style="1" customWidth="1"/>
    <col min="17" max="16384" width="9.140625" style="1" customWidth="1"/>
  </cols>
  <sheetData>
    <row r="1" spans="13:16" ht="61.5" customHeight="1">
      <c r="M1" s="76" t="s">
        <v>28</v>
      </c>
      <c r="N1" s="77"/>
      <c r="O1" s="77"/>
      <c r="P1" s="77"/>
    </row>
    <row r="2" spans="1:16" ht="41.25" customHeight="1">
      <c r="A2" s="62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0.75" customHeight="1">
      <c r="A3" s="63" t="s">
        <v>0</v>
      </c>
      <c r="B3" s="63" t="s">
        <v>10</v>
      </c>
      <c r="C3" s="63" t="s">
        <v>1</v>
      </c>
      <c r="D3" s="63" t="s">
        <v>2</v>
      </c>
      <c r="E3" s="65" t="s">
        <v>3</v>
      </c>
      <c r="F3" s="66"/>
      <c r="G3" s="67"/>
      <c r="H3" s="68" t="s">
        <v>8</v>
      </c>
      <c r="I3" s="69"/>
      <c r="J3" s="48" t="s">
        <v>9</v>
      </c>
      <c r="K3" s="49"/>
      <c r="L3" s="50"/>
      <c r="M3" s="53" t="s">
        <v>18</v>
      </c>
      <c r="N3" s="54"/>
      <c r="O3" s="54"/>
      <c r="P3" s="55"/>
    </row>
    <row r="4" spans="1:16" ht="195.75" customHeight="1">
      <c r="A4" s="64"/>
      <c r="B4" s="64"/>
      <c r="C4" s="64"/>
      <c r="D4" s="64"/>
      <c r="E4" s="42" t="s">
        <v>11</v>
      </c>
      <c r="F4" s="42" t="s">
        <v>12</v>
      </c>
      <c r="G4" s="42" t="s">
        <v>13</v>
      </c>
      <c r="H4" s="43"/>
      <c r="I4" s="43" t="s">
        <v>6</v>
      </c>
      <c r="J4" s="43" t="s">
        <v>5</v>
      </c>
      <c r="K4" s="43" t="s">
        <v>4</v>
      </c>
      <c r="L4" s="44" t="s">
        <v>16</v>
      </c>
      <c r="M4" s="45" t="s">
        <v>17</v>
      </c>
      <c r="N4" s="43" t="s">
        <v>7</v>
      </c>
      <c r="O4" s="43" t="s">
        <v>14</v>
      </c>
      <c r="P4" s="43" t="s">
        <v>15</v>
      </c>
    </row>
    <row r="5" spans="1:16" s="27" customFormat="1" ht="78" customHeight="1">
      <c r="A5" s="35">
        <v>1</v>
      </c>
      <c r="B5" s="70" t="s">
        <v>21</v>
      </c>
      <c r="C5" s="36" t="s">
        <v>19</v>
      </c>
      <c r="D5" s="37">
        <v>1</v>
      </c>
      <c r="E5" s="38">
        <v>70000</v>
      </c>
      <c r="F5" s="38">
        <v>109725</v>
      </c>
      <c r="G5" s="38">
        <v>100000</v>
      </c>
      <c r="H5" s="17"/>
      <c r="I5" s="17"/>
      <c r="J5" s="25">
        <f>AVERAGE(E5:G5)</f>
        <v>93241.66666666667</v>
      </c>
      <c r="K5" s="26">
        <f>SQRT(((SUM((POWER(G5-J5,2)),(POWER(F5-J5,2)),(POWER(E5-J5,2)))/(COLUMNS(E5:G5)-1))))</f>
        <v>20706.887944192225</v>
      </c>
      <c r="L5" s="26">
        <f>K5/J5*100</f>
        <v>22.20776256415289</v>
      </c>
      <c r="M5" s="17">
        <f>((D5/3)*(SUM(E5:G5)))</f>
        <v>93241.66666666666</v>
      </c>
      <c r="N5" s="46">
        <f>M5/D5</f>
        <v>93241.66666666666</v>
      </c>
      <c r="O5" s="17">
        <f>ROUNDUP(N5,2)</f>
        <v>93241.67</v>
      </c>
      <c r="P5" s="47">
        <f>O5*D5</f>
        <v>93241.67</v>
      </c>
    </row>
    <row r="6" spans="1:16" s="27" customFormat="1" ht="82.5" customHeight="1">
      <c r="A6" s="28">
        <v>2</v>
      </c>
      <c r="B6" s="70" t="s">
        <v>22</v>
      </c>
      <c r="C6" s="39" t="s">
        <v>19</v>
      </c>
      <c r="D6" s="40">
        <v>1</v>
      </c>
      <c r="E6" s="17">
        <v>60000</v>
      </c>
      <c r="F6" s="17">
        <v>97600</v>
      </c>
      <c r="G6" s="17">
        <v>95000</v>
      </c>
      <c r="H6" s="17"/>
      <c r="I6" s="17"/>
      <c r="J6" s="25">
        <f>AVERAGE(E6:G6)</f>
        <v>84200</v>
      </c>
      <c r="K6" s="26">
        <f>SQRT(((SUM((POWER(G6-J6,2)),(POWER(F6-J6,2)),(POWER(E6-J6,2)))/(COLUMNS(E6:G6)-1))))</f>
        <v>20998.09515170364</v>
      </c>
      <c r="L6" s="26">
        <f>K6/J6*100</f>
        <v>24.938355287058954</v>
      </c>
      <c r="M6" s="17">
        <f>((D6/3)*(SUM(E6:G6)))</f>
        <v>84200</v>
      </c>
      <c r="N6" s="46">
        <f>M6/D6</f>
        <v>84200</v>
      </c>
      <c r="O6" s="17">
        <f>ROUNDDOWN(N6,2)</f>
        <v>84200</v>
      </c>
      <c r="P6" s="47">
        <f>O6*D6</f>
        <v>84200</v>
      </c>
    </row>
    <row r="7" spans="1:16" s="27" customFormat="1" ht="82.5" customHeight="1">
      <c r="A7" s="35">
        <v>3</v>
      </c>
      <c r="B7" s="71" t="s">
        <v>23</v>
      </c>
      <c r="C7" s="36" t="s">
        <v>19</v>
      </c>
      <c r="D7" s="37">
        <v>1</v>
      </c>
      <c r="E7" s="17">
        <v>70000</v>
      </c>
      <c r="F7" s="17">
        <v>112400</v>
      </c>
      <c r="G7" s="17">
        <v>115000</v>
      </c>
      <c r="H7" s="33"/>
      <c r="I7" s="34"/>
      <c r="J7" s="25">
        <f>AVERAGE(E7:G7)</f>
        <v>99133.33333333333</v>
      </c>
      <c r="K7" s="26">
        <f>SQRT(((SUM((POWER(G7-J7,2)),(POWER(F7-J7,2)),(POWER(E7-J7,2)))/(COLUMNS(E7:G7)-1))))</f>
        <v>25263.676164274533</v>
      </c>
      <c r="L7" s="26">
        <f>K7/J7*100</f>
        <v>25.48454219664546</v>
      </c>
      <c r="M7" s="17">
        <f>((D7/3)*(SUM(E7:G7)))</f>
        <v>99133.33333333333</v>
      </c>
      <c r="N7" s="46">
        <f>M7/D7</f>
        <v>99133.33333333333</v>
      </c>
      <c r="O7" s="17">
        <f>ROUNDDOWN(N7,2)</f>
        <v>99133.33</v>
      </c>
      <c r="P7" s="47">
        <f>O7*D7</f>
        <v>99133.33</v>
      </c>
    </row>
    <row r="8" spans="1:16" s="27" customFormat="1" ht="82.5" customHeight="1">
      <c r="A8" s="28">
        <v>4</v>
      </c>
      <c r="B8" s="71" t="s">
        <v>24</v>
      </c>
      <c r="C8" s="36" t="s">
        <v>19</v>
      </c>
      <c r="D8" s="37">
        <v>1</v>
      </c>
      <c r="E8" s="17">
        <v>70000</v>
      </c>
      <c r="F8" s="17">
        <v>123750</v>
      </c>
      <c r="G8" s="17">
        <v>125000</v>
      </c>
      <c r="H8" s="33"/>
      <c r="I8" s="34"/>
      <c r="J8" s="25">
        <f>AVERAGE(E8:G8)</f>
        <v>106250</v>
      </c>
      <c r="K8" s="26">
        <f>SQRT(((SUM((POWER(G8-J8,2)),(POWER(F8-J8,2)),(POWER(E8-J8,2)))/(COLUMNS(E8:G8)-1))))</f>
        <v>31399.641717701175</v>
      </c>
      <c r="L8" s="26">
        <f>K8/J8*100</f>
        <v>29.552603969601105</v>
      </c>
      <c r="M8" s="17">
        <f>((D8/3)*(SUM(E8:G8)))</f>
        <v>106250</v>
      </c>
      <c r="N8" s="46">
        <f>M8/D8</f>
        <v>106250</v>
      </c>
      <c r="O8" s="17">
        <f>ROUNDDOWN(N8,2)</f>
        <v>106250</v>
      </c>
      <c r="P8" s="47">
        <f>O8*D8</f>
        <v>106250</v>
      </c>
    </row>
    <row r="9" spans="1:16" s="27" customFormat="1" ht="82.5" customHeight="1">
      <c r="A9" s="35">
        <v>5</v>
      </c>
      <c r="B9" s="71" t="s">
        <v>25</v>
      </c>
      <c r="C9" s="36" t="s">
        <v>19</v>
      </c>
      <c r="D9" s="37">
        <v>1</v>
      </c>
      <c r="E9" s="17">
        <v>70000</v>
      </c>
      <c r="F9" s="17">
        <v>140790</v>
      </c>
      <c r="G9" s="17">
        <v>137000</v>
      </c>
      <c r="H9" s="33"/>
      <c r="I9" s="34"/>
      <c r="J9" s="25">
        <f>AVERAGE(E9:G9)</f>
        <v>115930</v>
      </c>
      <c r="K9" s="26">
        <f>SQRT(((SUM((POWER(G9-J9,2)),(POWER(F9-J9,2)),(POWER(E9-J9,2)))/(COLUMNS(E9:G9)-1))))</f>
        <v>39821.66119086445</v>
      </c>
      <c r="L9" s="26">
        <f>K9/J9*100</f>
        <v>34.34974656332653</v>
      </c>
      <c r="M9" s="17">
        <f>((D9/3)*(SUM(E9:G9)))</f>
        <v>115930</v>
      </c>
      <c r="N9" s="46">
        <f>M9/D9</f>
        <v>115930</v>
      </c>
      <c r="O9" s="17">
        <f>ROUNDDOWN(N9,2)</f>
        <v>115930</v>
      </c>
      <c r="P9" s="47">
        <f>O9*D9</f>
        <v>115930</v>
      </c>
    </row>
    <row r="10" spans="1:16" s="27" customFormat="1" ht="82.5" customHeight="1">
      <c r="A10" s="28">
        <v>6</v>
      </c>
      <c r="B10" s="71" t="s">
        <v>26</v>
      </c>
      <c r="C10" s="36" t="s">
        <v>19</v>
      </c>
      <c r="D10" s="37">
        <v>1</v>
      </c>
      <c r="E10" s="17">
        <v>60000</v>
      </c>
      <c r="F10" s="17">
        <v>62400</v>
      </c>
      <c r="G10" s="17">
        <v>60000</v>
      </c>
      <c r="H10" s="33"/>
      <c r="I10" s="34"/>
      <c r="J10" s="25">
        <f>AVERAGE(E10:G10)</f>
        <v>60800</v>
      </c>
      <c r="K10" s="26">
        <f>SQRT(((SUM((POWER(G10-J10,2)),(POWER(F10-J10,2)),(POWER(E10-J10,2)))/(COLUMNS(E10:G10)-1))))</f>
        <v>1385.6406460551018</v>
      </c>
      <c r="L10" s="26">
        <f>K10/J10*100</f>
        <v>2.2790142204853647</v>
      </c>
      <c r="M10" s="17">
        <f>((D10/3)*(SUM(E10:G10)))</f>
        <v>60800</v>
      </c>
      <c r="N10" s="46">
        <f>M10/D10</f>
        <v>60800</v>
      </c>
      <c r="O10" s="17">
        <f>ROUNDDOWN(N10,2)</f>
        <v>60800</v>
      </c>
      <c r="P10" s="47">
        <f>O10*D10</f>
        <v>60800</v>
      </c>
    </row>
    <row r="11" spans="1:16" s="27" customFormat="1" ht="128.25" customHeight="1">
      <c r="A11" s="35">
        <v>7</v>
      </c>
      <c r="B11" s="72" t="s">
        <v>27</v>
      </c>
      <c r="C11" s="36" t="s">
        <v>19</v>
      </c>
      <c r="D11" s="37">
        <v>1</v>
      </c>
      <c r="E11" s="17">
        <v>20000</v>
      </c>
      <c r="F11" s="17">
        <v>22000</v>
      </c>
      <c r="G11" s="17">
        <v>20000</v>
      </c>
      <c r="H11" s="33"/>
      <c r="I11" s="34"/>
      <c r="J11" s="25">
        <f>AVERAGE(E11:G11)</f>
        <v>20666.666666666668</v>
      </c>
      <c r="K11" s="26">
        <f>SQRT(((SUM((POWER(G11-J11,2)),(POWER(F11-J11,2)),(POWER(E11-J11,2)))/(COLUMNS(E11:G11)-1))))</f>
        <v>1154.7005383792514</v>
      </c>
      <c r="L11" s="26">
        <f>K11/J11*100</f>
        <v>5.587260669577023</v>
      </c>
      <c r="M11" s="17">
        <f>((D11/3)*(SUM(E11:G11)))</f>
        <v>20666.666666666664</v>
      </c>
      <c r="N11" s="46">
        <f>M11/D11</f>
        <v>20666.666666666664</v>
      </c>
      <c r="O11" s="17">
        <f>ROUNDUP(N11,2)</f>
        <v>20666.67</v>
      </c>
      <c r="P11" s="47">
        <f>O11*D11</f>
        <v>20666.67</v>
      </c>
    </row>
    <row r="12" spans="1:16" s="2" customFormat="1" ht="15">
      <c r="A12" s="73" t="s">
        <v>29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41">
        <f>SUM(P5:P11)</f>
        <v>580221.67</v>
      </c>
    </row>
    <row r="13" spans="1:8" ht="15">
      <c r="A13" s="56"/>
      <c r="B13" s="56"/>
      <c r="C13" s="13"/>
      <c r="D13" s="13"/>
      <c r="E13" s="19"/>
      <c r="F13" s="19"/>
      <c r="G13" s="19"/>
      <c r="H13" s="4"/>
    </row>
    <row r="14" spans="1:16" s="3" customFormat="1" ht="23.2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0" s="3" customFormat="1" ht="22.5">
      <c r="A15" s="29"/>
      <c r="B15" s="30"/>
      <c r="C15" s="57"/>
      <c r="D15" s="57"/>
      <c r="E15" s="57"/>
      <c r="F15" s="59"/>
      <c r="G15" s="59"/>
      <c r="H15" s="31"/>
      <c r="I15" s="32"/>
      <c r="J15" s="32"/>
    </row>
    <row r="16" spans="1:8" s="3" customFormat="1" ht="15.75" customHeight="1">
      <c r="A16" s="60"/>
      <c r="B16" s="61"/>
      <c r="C16" s="61"/>
      <c r="D16" s="61"/>
      <c r="E16" s="20"/>
      <c r="F16" s="5"/>
      <c r="G16" s="21"/>
      <c r="H16" s="6"/>
    </row>
    <row r="17" spans="1:8" ht="15">
      <c r="A17" s="51"/>
      <c r="B17" s="51"/>
      <c r="C17" s="14"/>
      <c r="D17" s="14"/>
      <c r="E17" s="22"/>
      <c r="F17" s="22"/>
      <c r="G17" s="22"/>
      <c r="H17" s="7"/>
    </row>
    <row r="18" spans="4:8" s="3" customFormat="1" ht="15">
      <c r="D18" s="15"/>
      <c r="E18" s="23"/>
      <c r="F18" s="8"/>
      <c r="G18" s="52"/>
      <c r="H18" s="52"/>
    </row>
    <row r="19" spans="1:8" ht="12.75">
      <c r="A19" s="7"/>
      <c r="B19" s="11"/>
      <c r="C19" s="16"/>
      <c r="D19" s="16"/>
      <c r="E19" s="24"/>
      <c r="F19" s="24"/>
      <c r="G19" s="24"/>
      <c r="H19" s="7"/>
    </row>
    <row r="20" spans="1:8" ht="12.75">
      <c r="A20" s="7"/>
      <c r="B20" s="11"/>
      <c r="C20" s="16"/>
      <c r="D20" s="16"/>
      <c r="E20" s="24"/>
      <c r="F20" s="24"/>
      <c r="G20" s="24"/>
      <c r="H20" s="9"/>
    </row>
  </sheetData>
  <sheetProtection/>
  <mergeCells count="18">
    <mergeCell ref="M1:P1"/>
    <mergeCell ref="A16:D16"/>
    <mergeCell ref="A2:P2"/>
    <mergeCell ref="A3:A4"/>
    <mergeCell ref="B3:B4"/>
    <mergeCell ref="C3:C4"/>
    <mergeCell ref="D3:D4"/>
    <mergeCell ref="E3:G3"/>
    <mergeCell ref="H3:I3"/>
    <mergeCell ref="A12:O12"/>
    <mergeCell ref="J3:L3"/>
    <mergeCell ref="A17:B17"/>
    <mergeCell ref="G18:H18"/>
    <mergeCell ref="M3:P3"/>
    <mergeCell ref="A13:B13"/>
    <mergeCell ref="C15:E15"/>
    <mergeCell ref="A14:P14"/>
    <mergeCell ref="F15:G1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2"/>
  <rowBreaks count="1" manualBreakCount="1">
    <brk id="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2024-05-22T09:04:25Z</cp:lastPrinted>
  <dcterms:created xsi:type="dcterms:W3CDTF">2014-01-15T18:15:09Z</dcterms:created>
  <dcterms:modified xsi:type="dcterms:W3CDTF">2024-05-22T09:16:51Z</dcterms:modified>
  <cp:category/>
  <cp:version/>
  <cp:contentType/>
  <cp:contentStatus/>
</cp:coreProperties>
</file>