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цены'!$A$2:$P$27</definedName>
  </definedNames>
  <calcPr fullCalcOnLoad="1"/>
</workbook>
</file>

<file path=xl/sharedStrings.xml><?xml version="1.0" encoding="utf-8"?>
<sst xmlns="http://schemas.openxmlformats.org/spreadsheetml/2006/main" count="58" uniqueCount="41">
  <si>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</si>
  <si>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</si>
  <si>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</si>
  <si>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</si>
  <si>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</si>
  <si>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</si>
  <si>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</si>
  <si>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</si>
  <si>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</si>
  <si>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</si>
  <si>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</si>
  <si>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</si>
  <si>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</si>
  <si>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</si>
  <si>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t>заправка картриджа лазерного принтера HP P1200</t>
  </si>
  <si>
    <t>заправка картриджа лазерного принтера KYOCERA (250г)</t>
  </si>
  <si>
    <t xml:space="preserve">замена ролика заряда HP P1005 </t>
  </si>
  <si>
    <t>замена ролика заряда HP P1010</t>
  </si>
  <si>
    <t>шт</t>
  </si>
  <si>
    <t>заправка картриджа лазерного принтера           HP P1005</t>
  </si>
  <si>
    <t>заправка картриджа лазерного принтера            HP P1010</t>
  </si>
  <si>
    <r>
      <t xml:space="preserve">коэффициент вариации цен V (%)           </t>
    </r>
    <r>
      <rPr>
        <i/>
        <sz val="11"/>
        <color indexed="8"/>
        <rFont val="Times New Roman"/>
        <family val="1"/>
      </rPr>
      <t xml:space="preserve">         (не должен превышать 33%)</t>
    </r>
  </si>
  <si>
    <r>
      <rPr>
        <b/>
        <sz val="11"/>
        <color indexed="8"/>
        <rFont val="Times New Roman"/>
        <family val="1"/>
      </rPr>
      <t>Расчет Н(М)ЦК по формуле</t>
    </r>
    <r>
      <rPr>
        <sz val="11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</si>
  <si>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Цена за единицу изм. с округлением  до сотых долей после запятой (руб.)</t>
  </si>
  <si>
    <t>Н(М)ЦК, контракта с учетом округления цены за единицу (руб.)</t>
  </si>
  <si>
    <t>Н(М)ЦК,  определяемая методом сопоставимых рыночных цен (анализа рынка)*</t>
  </si>
  <si>
    <t xml:space="preserve">Предложение №3  </t>
  </si>
  <si>
    <t xml:space="preserve">замена ролика заряда HP P1200 </t>
  </si>
  <si>
    <t xml:space="preserve">замена барабана HP P1005 </t>
  </si>
  <si>
    <t>замена барабана HP P1010</t>
  </si>
  <si>
    <t>замена барабана HP P1200</t>
  </si>
  <si>
    <t xml:space="preserve">замена ракеля HP P1005 </t>
  </si>
  <si>
    <t xml:space="preserve">замена ракеля HP P1010 </t>
  </si>
  <si>
    <t xml:space="preserve">замена ракеля HP P1200 </t>
  </si>
  <si>
    <t xml:space="preserve">замена дозирующего лезвия HP P1005 </t>
  </si>
  <si>
    <t xml:space="preserve">замена дозирующего лезвия HP P1010 </t>
  </si>
  <si>
    <t xml:space="preserve">замена дозирующего лезвия HP P1200 </t>
  </si>
  <si>
    <t>На основании проведенного анализа рынка начальная  сумма  цен единиц оказываемых услуг составляет: 6 909 (Шесть тысяч девятьсот девять) рублей 99 копеек.</t>
  </si>
  <si>
    <t>Техническое обслуживание принтера KYOCERA (250г)</t>
  </si>
  <si>
    <t xml:space="preserve">Техническое обслуживание принтера HP  </t>
  </si>
  <si>
    <t xml:space="preserve">Приложение № 1 к  Извещению 
об осуществлении закупки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</si>
</sst>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_₽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1066800</xdr:rowOff>
    </xdr:from>
    <xdr:to>
      <xdr:col>11</xdr:col>
      <xdr:colOff>942975</xdr:colOff>
      <xdr:row>4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82892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</xdr:row>
      <xdr:rowOff>914400</xdr:rowOff>
    </xdr:from>
    <xdr:to>
      <xdr:col>10</xdr:col>
      <xdr:colOff>1095375</xdr:colOff>
      <xdr:row>4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67652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4</xdr:row>
      <xdr:rowOff>1885950</xdr:rowOff>
    </xdr:from>
    <xdr:to>
      <xdr:col>12</xdr:col>
      <xdr:colOff>1466850</xdr:colOff>
      <xdr:row>4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3648075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4</xdr:row>
      <xdr:rowOff>1352550</xdr:rowOff>
    </xdr:from>
    <xdr:to>
      <xdr:col>12</xdr:col>
      <xdr:colOff>419100</xdr:colOff>
      <xdr:row>4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31146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="85" zoomScaleNormal="85" zoomScaleSheetLayoutView="100" zoomScalePageLayoutView="0" workbookViewId="0" topLeftCell="A11">
      <selection activeCell="U16" sqref="U16"/>
    </sheetView>
  </sheetViews>
  <sheetFormatPr defaultColWidth="9.140625" defaultRowHeight="15"/>
  <cols>
    <col min="1" max="1" width="6.00390625" style="1" customWidth="1"/>
    <col min="2" max="2" width="21.00390625" style="8" customWidth="1"/>
    <col min="3" max="3" width="6.421875" style="10" customWidth="1"/>
    <col min="4" max="4" width="8.140625" style="10" customWidth="1"/>
    <col min="5" max="5" width="14.421875" style="15" customWidth="1"/>
    <col min="6" max="6" width="14.57421875" style="15" customWidth="1"/>
    <col min="7" max="7" width="14.28125" style="1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3:16" ht="54" customHeight="1">
      <c r="M1" s="61" t="s">
        <v>40</v>
      </c>
      <c r="N1" s="62"/>
      <c r="O1" s="62"/>
      <c r="P1" s="62"/>
    </row>
    <row r="2" spans="13:16" ht="12.75">
      <c r="M2" s="58"/>
      <c r="N2" s="59"/>
      <c r="O2" s="59"/>
      <c r="P2" s="59"/>
    </row>
    <row r="3" spans="1:16" ht="41.25" customHeight="1">
      <c r="A3" s="60" t="s">
        <v>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30.75" customHeight="1">
      <c r="A4" s="41" t="s">
        <v>0</v>
      </c>
      <c r="B4" s="41" t="s">
        <v>10</v>
      </c>
      <c r="C4" s="41" t="s">
        <v>1</v>
      </c>
      <c r="D4" s="41" t="s">
        <v>2</v>
      </c>
      <c r="E4" s="43" t="s">
        <v>3</v>
      </c>
      <c r="F4" s="44"/>
      <c r="G4" s="45"/>
      <c r="H4" s="46" t="s">
        <v>8</v>
      </c>
      <c r="I4" s="47"/>
      <c r="J4" s="48" t="s">
        <v>9</v>
      </c>
      <c r="K4" s="49"/>
      <c r="L4" s="50"/>
      <c r="M4" s="51" t="s">
        <v>25</v>
      </c>
      <c r="N4" s="52"/>
      <c r="O4" s="52"/>
      <c r="P4" s="53"/>
    </row>
    <row r="5" spans="1:16" ht="183" customHeight="1">
      <c r="A5" s="42"/>
      <c r="B5" s="42"/>
      <c r="C5" s="42"/>
      <c r="D5" s="42"/>
      <c r="E5" s="21" t="s">
        <v>12</v>
      </c>
      <c r="F5" s="21" t="s">
        <v>13</v>
      </c>
      <c r="G5" s="21" t="s">
        <v>26</v>
      </c>
      <c r="H5" s="22"/>
      <c r="I5" s="22" t="s">
        <v>6</v>
      </c>
      <c r="J5" s="22" t="s">
        <v>5</v>
      </c>
      <c r="K5" s="22" t="s">
        <v>4</v>
      </c>
      <c r="L5" s="23" t="s">
        <v>21</v>
      </c>
      <c r="M5" s="24" t="s">
        <v>22</v>
      </c>
      <c r="N5" s="22" t="s">
        <v>7</v>
      </c>
      <c r="O5" s="22" t="s">
        <v>23</v>
      </c>
      <c r="P5" s="22" t="s">
        <v>24</v>
      </c>
    </row>
    <row r="6" spans="1:16" s="20" customFormat="1" ht="45.75" customHeight="1">
      <c r="A6" s="25">
        <v>1</v>
      </c>
      <c r="B6" s="26" t="s">
        <v>19</v>
      </c>
      <c r="C6" s="27" t="s">
        <v>18</v>
      </c>
      <c r="D6" s="28">
        <v>1</v>
      </c>
      <c r="E6" s="29">
        <v>300</v>
      </c>
      <c r="F6" s="29">
        <v>285</v>
      </c>
      <c r="G6" s="29">
        <v>320</v>
      </c>
      <c r="H6" s="29"/>
      <c r="I6" s="29"/>
      <c r="J6" s="30">
        <f>AVERAGE(E6:G6)</f>
        <v>301.6666666666667</v>
      </c>
      <c r="K6" s="31">
        <f>SQRT(((SUM((POWER(G6-J6,2)),(POWER(F6-J6,2)),(POWER(E6-J6,2)))/(COLUMNS(E6:G6)-1))))</f>
        <v>17.55942292142123</v>
      </c>
      <c r="L6" s="31">
        <f>K6/J6*100</f>
        <v>5.820803178371678</v>
      </c>
      <c r="M6" s="32">
        <f>((D6/3)*(SUM(E6:G6)))</f>
        <v>301.66666666666663</v>
      </c>
      <c r="N6" s="33">
        <f>M6/D6</f>
        <v>301.66666666666663</v>
      </c>
      <c r="O6" s="32">
        <f>ROUNDUP(N6,2)</f>
        <v>301.67</v>
      </c>
      <c r="P6" s="34">
        <f>O6*D6</f>
        <v>301.67</v>
      </c>
    </row>
    <row r="7" spans="1:16" s="20" customFormat="1" ht="45.75" customHeight="1">
      <c r="A7" s="25">
        <v>2</v>
      </c>
      <c r="B7" s="26" t="s">
        <v>20</v>
      </c>
      <c r="C7" s="27" t="s">
        <v>18</v>
      </c>
      <c r="D7" s="28">
        <v>1</v>
      </c>
      <c r="E7" s="29">
        <v>330</v>
      </c>
      <c r="F7" s="29">
        <v>315</v>
      </c>
      <c r="G7" s="29">
        <v>340</v>
      </c>
      <c r="H7" s="29"/>
      <c r="I7" s="29"/>
      <c r="J7" s="30">
        <f aca="true" t="shared" si="0" ref="J7:J23">AVERAGE(E7:G7)</f>
        <v>328.3333333333333</v>
      </c>
      <c r="K7" s="31">
        <f aca="true" t="shared" si="1" ref="K7:K23">SQRT(((SUM((POWER(G7-J7,2)),(POWER(F7-J7,2)),(POWER(E7-J7,2)))/(COLUMNS(E7:G7)-1))))</f>
        <v>12.583057392117915</v>
      </c>
      <c r="L7" s="31">
        <f aca="true" t="shared" si="2" ref="L7:L23">K7/J7*100</f>
        <v>3.8324032666348984</v>
      </c>
      <c r="M7" s="32">
        <f aca="true" t="shared" si="3" ref="M7:M23">((D7/3)*(SUM(E7:G7)))</f>
        <v>328.3333333333333</v>
      </c>
      <c r="N7" s="33">
        <f aca="true" t="shared" si="4" ref="N7:N23">M7/D7</f>
        <v>328.3333333333333</v>
      </c>
      <c r="O7" s="32">
        <f>ROUNDDOWN(N7,2)</f>
        <v>328.33</v>
      </c>
      <c r="P7" s="34">
        <f aca="true" t="shared" si="5" ref="P7:P23">O7*D7</f>
        <v>328.33</v>
      </c>
    </row>
    <row r="8" spans="1:16" s="20" customFormat="1" ht="49.5" customHeight="1">
      <c r="A8" s="25">
        <v>3</v>
      </c>
      <c r="B8" s="26" t="s">
        <v>14</v>
      </c>
      <c r="C8" s="27" t="s">
        <v>18</v>
      </c>
      <c r="D8" s="28">
        <v>1</v>
      </c>
      <c r="E8" s="29">
        <v>330</v>
      </c>
      <c r="F8" s="29">
        <v>315</v>
      </c>
      <c r="G8" s="29">
        <v>350</v>
      </c>
      <c r="H8" s="29"/>
      <c r="I8" s="29"/>
      <c r="J8" s="30">
        <f t="shared" si="0"/>
        <v>331.6666666666667</v>
      </c>
      <c r="K8" s="31">
        <f t="shared" si="1"/>
        <v>17.55942292142123</v>
      </c>
      <c r="L8" s="31">
        <f t="shared" si="2"/>
        <v>5.294298368267707</v>
      </c>
      <c r="M8" s="32">
        <f t="shared" si="3"/>
        <v>331.66666666666663</v>
      </c>
      <c r="N8" s="33">
        <f t="shared" si="4"/>
        <v>331.66666666666663</v>
      </c>
      <c r="O8" s="32">
        <f>ROUNDUP(N8,2)</f>
        <v>331.67</v>
      </c>
      <c r="P8" s="34">
        <f t="shared" si="5"/>
        <v>331.67</v>
      </c>
    </row>
    <row r="9" spans="1:16" s="20" customFormat="1" ht="49.5" customHeight="1">
      <c r="A9" s="25">
        <v>4</v>
      </c>
      <c r="B9" s="26" t="s">
        <v>15</v>
      </c>
      <c r="C9" s="27" t="s">
        <v>18</v>
      </c>
      <c r="D9" s="28">
        <v>1</v>
      </c>
      <c r="E9" s="29">
        <v>700</v>
      </c>
      <c r="F9" s="29">
        <v>735</v>
      </c>
      <c r="G9" s="29">
        <v>750</v>
      </c>
      <c r="H9" s="29"/>
      <c r="I9" s="29"/>
      <c r="J9" s="30">
        <f t="shared" si="0"/>
        <v>728.3333333333334</v>
      </c>
      <c r="K9" s="31">
        <f t="shared" si="1"/>
        <v>25.65800719723442</v>
      </c>
      <c r="L9" s="31">
        <f t="shared" si="2"/>
        <v>3.522838516782757</v>
      </c>
      <c r="M9" s="32">
        <f t="shared" si="3"/>
        <v>728.3333333333333</v>
      </c>
      <c r="N9" s="33">
        <f t="shared" si="4"/>
        <v>728.3333333333333</v>
      </c>
      <c r="O9" s="32">
        <f>ROUNDDOWN(N9,2)</f>
        <v>728.33</v>
      </c>
      <c r="P9" s="34">
        <f t="shared" si="5"/>
        <v>728.33</v>
      </c>
    </row>
    <row r="10" spans="1:16" s="20" customFormat="1" ht="36.75" customHeight="1">
      <c r="A10" s="25">
        <v>5</v>
      </c>
      <c r="B10" s="26" t="s">
        <v>16</v>
      </c>
      <c r="C10" s="27" t="s">
        <v>18</v>
      </c>
      <c r="D10" s="28">
        <v>1</v>
      </c>
      <c r="E10" s="29">
        <v>270</v>
      </c>
      <c r="F10" s="29">
        <v>305</v>
      </c>
      <c r="G10" s="29">
        <v>300</v>
      </c>
      <c r="H10" s="29"/>
      <c r="I10" s="29"/>
      <c r="J10" s="30">
        <f t="shared" si="0"/>
        <v>291.6666666666667</v>
      </c>
      <c r="K10" s="31">
        <f t="shared" si="1"/>
        <v>18.929694486000912</v>
      </c>
      <c r="L10" s="31">
        <f t="shared" si="2"/>
        <v>6.490180966628883</v>
      </c>
      <c r="M10" s="32">
        <f t="shared" si="3"/>
        <v>291.66666666666663</v>
      </c>
      <c r="N10" s="33">
        <f t="shared" si="4"/>
        <v>291.66666666666663</v>
      </c>
      <c r="O10" s="32">
        <f>ROUNDUP(N10,2)</f>
        <v>291.67</v>
      </c>
      <c r="P10" s="34">
        <f t="shared" si="5"/>
        <v>291.67</v>
      </c>
    </row>
    <row r="11" spans="1:16" s="20" customFormat="1" ht="40.5" customHeight="1">
      <c r="A11" s="25">
        <v>6</v>
      </c>
      <c r="B11" s="26" t="s">
        <v>17</v>
      </c>
      <c r="C11" s="27" t="s">
        <v>18</v>
      </c>
      <c r="D11" s="28">
        <v>1</v>
      </c>
      <c r="E11" s="29">
        <v>270</v>
      </c>
      <c r="F11" s="29">
        <v>305</v>
      </c>
      <c r="G11" s="29">
        <v>300</v>
      </c>
      <c r="H11" s="29"/>
      <c r="I11" s="29"/>
      <c r="J11" s="30">
        <f t="shared" si="0"/>
        <v>291.6666666666667</v>
      </c>
      <c r="K11" s="31">
        <f t="shared" si="1"/>
        <v>18.929694486000912</v>
      </c>
      <c r="L11" s="31">
        <f t="shared" si="2"/>
        <v>6.490180966628883</v>
      </c>
      <c r="M11" s="32">
        <f t="shared" si="3"/>
        <v>291.66666666666663</v>
      </c>
      <c r="N11" s="33">
        <f t="shared" si="4"/>
        <v>291.66666666666663</v>
      </c>
      <c r="O11" s="32">
        <f>ROUNDUP(N11,2)</f>
        <v>291.67</v>
      </c>
      <c r="P11" s="34">
        <f t="shared" si="5"/>
        <v>291.67</v>
      </c>
    </row>
    <row r="12" spans="1:16" s="20" customFormat="1" ht="36.75" customHeight="1">
      <c r="A12" s="25">
        <v>7</v>
      </c>
      <c r="B12" s="26" t="s">
        <v>27</v>
      </c>
      <c r="C12" s="27" t="s">
        <v>18</v>
      </c>
      <c r="D12" s="28">
        <v>1</v>
      </c>
      <c r="E12" s="29">
        <v>270</v>
      </c>
      <c r="F12" s="29">
        <v>310</v>
      </c>
      <c r="G12" s="29">
        <v>300</v>
      </c>
      <c r="H12" s="29"/>
      <c r="I12" s="29"/>
      <c r="J12" s="30">
        <f t="shared" si="0"/>
        <v>293.3333333333333</v>
      </c>
      <c r="K12" s="31">
        <f t="shared" si="1"/>
        <v>20.816659994661325</v>
      </c>
      <c r="L12" s="31">
        <f t="shared" si="2"/>
        <v>7.096588634543634</v>
      </c>
      <c r="M12" s="32">
        <f t="shared" si="3"/>
        <v>293.3333333333333</v>
      </c>
      <c r="N12" s="33">
        <f t="shared" si="4"/>
        <v>293.3333333333333</v>
      </c>
      <c r="O12" s="32">
        <f>ROUNDDOWN(N12,2)</f>
        <v>293.33</v>
      </c>
      <c r="P12" s="34">
        <f t="shared" si="5"/>
        <v>293.33</v>
      </c>
    </row>
    <row r="13" spans="1:16" s="20" customFormat="1" ht="34.5" customHeight="1">
      <c r="A13" s="25">
        <v>8</v>
      </c>
      <c r="B13" s="26" t="s">
        <v>28</v>
      </c>
      <c r="C13" s="27" t="s">
        <v>18</v>
      </c>
      <c r="D13" s="28">
        <v>1</v>
      </c>
      <c r="E13" s="29">
        <v>280</v>
      </c>
      <c r="F13" s="29">
        <v>325</v>
      </c>
      <c r="G13" s="29">
        <v>320</v>
      </c>
      <c r="H13" s="29"/>
      <c r="I13" s="29"/>
      <c r="J13" s="30">
        <f t="shared" si="0"/>
        <v>308.3333333333333</v>
      </c>
      <c r="K13" s="31">
        <f t="shared" si="1"/>
        <v>24.664414311581236</v>
      </c>
      <c r="L13" s="31">
        <f t="shared" si="2"/>
        <v>7.99926950645878</v>
      </c>
      <c r="M13" s="32">
        <f t="shared" si="3"/>
        <v>308.3333333333333</v>
      </c>
      <c r="N13" s="33">
        <f t="shared" si="4"/>
        <v>308.3333333333333</v>
      </c>
      <c r="O13" s="32">
        <f>ROUNDDOWN(N13,2)</f>
        <v>308.33</v>
      </c>
      <c r="P13" s="34">
        <f t="shared" si="5"/>
        <v>308.33</v>
      </c>
    </row>
    <row r="14" spans="1:16" s="20" customFormat="1" ht="36.75" customHeight="1">
      <c r="A14" s="25">
        <v>9</v>
      </c>
      <c r="B14" s="26" t="s">
        <v>29</v>
      </c>
      <c r="C14" s="27" t="s">
        <v>18</v>
      </c>
      <c r="D14" s="28">
        <v>1</v>
      </c>
      <c r="E14" s="29">
        <v>280</v>
      </c>
      <c r="F14" s="29">
        <v>325</v>
      </c>
      <c r="G14" s="29">
        <v>320</v>
      </c>
      <c r="H14" s="29"/>
      <c r="I14" s="29"/>
      <c r="J14" s="30">
        <f t="shared" si="0"/>
        <v>308.3333333333333</v>
      </c>
      <c r="K14" s="31">
        <f t="shared" si="1"/>
        <v>24.664414311581236</v>
      </c>
      <c r="L14" s="31">
        <f t="shared" si="2"/>
        <v>7.99926950645878</v>
      </c>
      <c r="M14" s="32">
        <f t="shared" si="3"/>
        <v>308.3333333333333</v>
      </c>
      <c r="N14" s="33">
        <f t="shared" si="4"/>
        <v>308.3333333333333</v>
      </c>
      <c r="O14" s="32">
        <f>ROUNDDOWN(N14,2)</f>
        <v>308.33</v>
      </c>
      <c r="P14" s="34">
        <f t="shared" si="5"/>
        <v>308.33</v>
      </c>
    </row>
    <row r="15" spans="1:16" s="20" customFormat="1" ht="36.75" customHeight="1">
      <c r="A15" s="25">
        <v>10</v>
      </c>
      <c r="B15" s="26" t="s">
        <v>30</v>
      </c>
      <c r="C15" s="27" t="s">
        <v>18</v>
      </c>
      <c r="D15" s="28">
        <v>1</v>
      </c>
      <c r="E15" s="29">
        <v>280</v>
      </c>
      <c r="F15" s="29">
        <v>320</v>
      </c>
      <c r="G15" s="29">
        <v>320</v>
      </c>
      <c r="H15" s="29"/>
      <c r="I15" s="29"/>
      <c r="J15" s="30">
        <f t="shared" si="0"/>
        <v>306.6666666666667</v>
      </c>
      <c r="K15" s="31">
        <f t="shared" si="1"/>
        <v>23.09401076758503</v>
      </c>
      <c r="L15" s="31">
        <f t="shared" si="2"/>
        <v>7.530655685082074</v>
      </c>
      <c r="M15" s="32">
        <f t="shared" si="3"/>
        <v>306.66666666666663</v>
      </c>
      <c r="N15" s="33">
        <f t="shared" si="4"/>
        <v>306.66666666666663</v>
      </c>
      <c r="O15" s="32">
        <f>ROUNDUP(N15,2)</f>
        <v>306.67</v>
      </c>
      <c r="P15" s="34">
        <f t="shared" si="5"/>
        <v>306.67</v>
      </c>
    </row>
    <row r="16" spans="1:16" s="20" customFormat="1" ht="36.75" customHeight="1">
      <c r="A16" s="25">
        <v>11</v>
      </c>
      <c r="B16" s="26" t="s">
        <v>31</v>
      </c>
      <c r="C16" s="27" t="s">
        <v>18</v>
      </c>
      <c r="D16" s="28">
        <v>1</v>
      </c>
      <c r="E16" s="29">
        <v>260</v>
      </c>
      <c r="F16" s="29">
        <v>305</v>
      </c>
      <c r="G16" s="29">
        <v>290</v>
      </c>
      <c r="H16" s="29"/>
      <c r="I16" s="29"/>
      <c r="J16" s="30">
        <f t="shared" si="0"/>
        <v>285</v>
      </c>
      <c r="K16" s="31">
        <f t="shared" si="1"/>
        <v>22.9128784747792</v>
      </c>
      <c r="L16" s="31">
        <f t="shared" si="2"/>
        <v>8.039606482378666</v>
      </c>
      <c r="M16" s="32">
        <f t="shared" si="3"/>
        <v>285</v>
      </c>
      <c r="N16" s="33">
        <f t="shared" si="4"/>
        <v>285</v>
      </c>
      <c r="O16" s="32">
        <f aca="true" t="shared" si="6" ref="O16:O22">ROUNDDOWN(N16,2)</f>
        <v>285</v>
      </c>
      <c r="P16" s="34">
        <f t="shared" si="5"/>
        <v>285</v>
      </c>
    </row>
    <row r="17" spans="1:16" s="20" customFormat="1" ht="36.75" customHeight="1">
      <c r="A17" s="25">
        <v>12</v>
      </c>
      <c r="B17" s="26" t="s">
        <v>32</v>
      </c>
      <c r="C17" s="27" t="s">
        <v>18</v>
      </c>
      <c r="D17" s="28">
        <v>1</v>
      </c>
      <c r="E17" s="29">
        <v>260</v>
      </c>
      <c r="F17" s="29">
        <v>305</v>
      </c>
      <c r="G17" s="29">
        <v>300</v>
      </c>
      <c r="H17" s="29"/>
      <c r="I17" s="29"/>
      <c r="J17" s="30">
        <f t="shared" si="0"/>
        <v>288.3333333333333</v>
      </c>
      <c r="K17" s="31">
        <f t="shared" si="1"/>
        <v>24.664414311581236</v>
      </c>
      <c r="L17" s="31">
        <f t="shared" si="2"/>
        <v>8.554132131184245</v>
      </c>
      <c r="M17" s="32">
        <f t="shared" si="3"/>
        <v>288.3333333333333</v>
      </c>
      <c r="N17" s="33">
        <f t="shared" si="4"/>
        <v>288.3333333333333</v>
      </c>
      <c r="O17" s="32">
        <f t="shared" si="6"/>
        <v>288.33</v>
      </c>
      <c r="P17" s="34">
        <f t="shared" si="5"/>
        <v>288.33</v>
      </c>
    </row>
    <row r="18" spans="1:16" s="20" customFormat="1" ht="36.75" customHeight="1">
      <c r="A18" s="25">
        <v>13</v>
      </c>
      <c r="B18" s="26" t="s">
        <v>33</v>
      </c>
      <c r="C18" s="27" t="s">
        <v>18</v>
      </c>
      <c r="D18" s="28">
        <v>1</v>
      </c>
      <c r="E18" s="29">
        <v>260</v>
      </c>
      <c r="F18" s="29">
        <v>310</v>
      </c>
      <c r="G18" s="29">
        <v>300</v>
      </c>
      <c r="H18" s="29"/>
      <c r="I18" s="29"/>
      <c r="J18" s="30">
        <f t="shared" si="0"/>
        <v>290</v>
      </c>
      <c r="K18" s="31">
        <f t="shared" si="1"/>
        <v>26.457513110645905</v>
      </c>
      <c r="L18" s="31">
        <f t="shared" si="2"/>
        <v>9.123280382981347</v>
      </c>
      <c r="M18" s="32">
        <f t="shared" si="3"/>
        <v>290</v>
      </c>
      <c r="N18" s="33">
        <f t="shared" si="4"/>
        <v>290</v>
      </c>
      <c r="O18" s="32">
        <f t="shared" si="6"/>
        <v>290</v>
      </c>
      <c r="P18" s="34">
        <f t="shared" si="5"/>
        <v>290</v>
      </c>
    </row>
    <row r="19" spans="1:16" s="20" customFormat="1" ht="36.75" customHeight="1">
      <c r="A19" s="25">
        <v>14</v>
      </c>
      <c r="B19" s="26" t="s">
        <v>34</v>
      </c>
      <c r="C19" s="27" t="s">
        <v>18</v>
      </c>
      <c r="D19" s="28">
        <v>1</v>
      </c>
      <c r="E19" s="29">
        <v>260</v>
      </c>
      <c r="F19" s="29">
        <v>305</v>
      </c>
      <c r="G19" s="29">
        <v>300</v>
      </c>
      <c r="H19" s="29"/>
      <c r="I19" s="29"/>
      <c r="J19" s="30">
        <f t="shared" si="0"/>
        <v>288.3333333333333</v>
      </c>
      <c r="K19" s="31">
        <f t="shared" si="1"/>
        <v>24.664414311581236</v>
      </c>
      <c r="L19" s="31">
        <f t="shared" si="2"/>
        <v>8.554132131184245</v>
      </c>
      <c r="M19" s="32">
        <f t="shared" si="3"/>
        <v>288.3333333333333</v>
      </c>
      <c r="N19" s="33">
        <f t="shared" si="4"/>
        <v>288.3333333333333</v>
      </c>
      <c r="O19" s="32">
        <f t="shared" si="6"/>
        <v>288.33</v>
      </c>
      <c r="P19" s="34">
        <f t="shared" si="5"/>
        <v>288.33</v>
      </c>
    </row>
    <row r="20" spans="1:16" s="20" customFormat="1" ht="36.75" customHeight="1">
      <c r="A20" s="25">
        <v>15</v>
      </c>
      <c r="B20" s="26" t="s">
        <v>35</v>
      </c>
      <c r="C20" s="27" t="s">
        <v>18</v>
      </c>
      <c r="D20" s="28">
        <v>1</v>
      </c>
      <c r="E20" s="29">
        <v>260</v>
      </c>
      <c r="F20" s="29">
        <v>305</v>
      </c>
      <c r="G20" s="29">
        <v>300</v>
      </c>
      <c r="H20" s="29"/>
      <c r="I20" s="29"/>
      <c r="J20" s="30">
        <f t="shared" si="0"/>
        <v>288.3333333333333</v>
      </c>
      <c r="K20" s="31">
        <f t="shared" si="1"/>
        <v>24.664414311581236</v>
      </c>
      <c r="L20" s="31">
        <f t="shared" si="2"/>
        <v>8.554132131184245</v>
      </c>
      <c r="M20" s="32">
        <f t="shared" si="3"/>
        <v>288.3333333333333</v>
      </c>
      <c r="N20" s="33">
        <f t="shared" si="4"/>
        <v>288.3333333333333</v>
      </c>
      <c r="O20" s="32">
        <f t="shared" si="6"/>
        <v>288.33</v>
      </c>
      <c r="P20" s="34">
        <f t="shared" si="5"/>
        <v>288.33</v>
      </c>
    </row>
    <row r="21" spans="1:16" s="20" customFormat="1" ht="36.75" customHeight="1">
      <c r="A21" s="25">
        <v>16</v>
      </c>
      <c r="B21" s="26" t="s">
        <v>36</v>
      </c>
      <c r="C21" s="27" t="s">
        <v>18</v>
      </c>
      <c r="D21" s="28">
        <v>1</v>
      </c>
      <c r="E21" s="29">
        <v>260</v>
      </c>
      <c r="F21" s="29">
        <v>310</v>
      </c>
      <c r="G21" s="29">
        <v>300</v>
      </c>
      <c r="H21" s="29"/>
      <c r="I21" s="29"/>
      <c r="J21" s="30">
        <f t="shared" si="0"/>
        <v>290</v>
      </c>
      <c r="K21" s="31">
        <f t="shared" si="1"/>
        <v>26.457513110645905</v>
      </c>
      <c r="L21" s="31">
        <f t="shared" si="2"/>
        <v>9.123280382981347</v>
      </c>
      <c r="M21" s="32">
        <f t="shared" si="3"/>
        <v>290</v>
      </c>
      <c r="N21" s="33">
        <f t="shared" si="4"/>
        <v>290</v>
      </c>
      <c r="O21" s="32">
        <f t="shared" si="6"/>
        <v>290</v>
      </c>
      <c r="P21" s="34">
        <f t="shared" si="5"/>
        <v>290</v>
      </c>
    </row>
    <row r="22" spans="1:16" s="20" customFormat="1" ht="60" customHeight="1">
      <c r="A22" s="25">
        <v>17</v>
      </c>
      <c r="B22" s="26" t="s">
        <v>39</v>
      </c>
      <c r="C22" s="27" t="s">
        <v>18</v>
      </c>
      <c r="D22" s="28">
        <v>1</v>
      </c>
      <c r="E22" s="29">
        <v>800</v>
      </c>
      <c r="F22" s="29">
        <v>765</v>
      </c>
      <c r="G22" s="29">
        <v>890</v>
      </c>
      <c r="H22" s="29"/>
      <c r="I22" s="29"/>
      <c r="J22" s="30">
        <f t="shared" si="0"/>
        <v>818.3333333333334</v>
      </c>
      <c r="K22" s="31">
        <f t="shared" si="1"/>
        <v>64.48514040717701</v>
      </c>
      <c r="L22" s="31">
        <f t="shared" si="2"/>
        <v>7.880057890897395</v>
      </c>
      <c r="M22" s="32">
        <f t="shared" si="3"/>
        <v>818.3333333333333</v>
      </c>
      <c r="N22" s="33">
        <f t="shared" si="4"/>
        <v>818.3333333333333</v>
      </c>
      <c r="O22" s="32">
        <f t="shared" si="6"/>
        <v>818.33</v>
      </c>
      <c r="P22" s="34">
        <f t="shared" si="5"/>
        <v>818.33</v>
      </c>
    </row>
    <row r="23" spans="1:16" s="20" customFormat="1" ht="70.5" customHeight="1">
      <c r="A23" s="25">
        <v>18</v>
      </c>
      <c r="B23" s="26" t="s">
        <v>38</v>
      </c>
      <c r="C23" s="27" t="s">
        <v>18</v>
      </c>
      <c r="D23" s="28">
        <v>1</v>
      </c>
      <c r="E23" s="29">
        <v>850</v>
      </c>
      <c r="F23" s="29">
        <v>815</v>
      </c>
      <c r="G23" s="29">
        <v>950</v>
      </c>
      <c r="H23" s="29"/>
      <c r="I23" s="29"/>
      <c r="J23" s="30">
        <f t="shared" si="0"/>
        <v>871.6666666666666</v>
      </c>
      <c r="K23" s="31">
        <f t="shared" si="1"/>
        <v>70.059498523279</v>
      </c>
      <c r="L23" s="31">
        <f t="shared" si="2"/>
        <v>8.037418568636214</v>
      </c>
      <c r="M23" s="32">
        <f t="shared" si="3"/>
        <v>871.6666666666666</v>
      </c>
      <c r="N23" s="33">
        <f t="shared" si="4"/>
        <v>871.6666666666666</v>
      </c>
      <c r="O23" s="32">
        <f>ROUNDUP(N23,2)</f>
        <v>871.67</v>
      </c>
      <c r="P23" s="34">
        <f t="shared" si="5"/>
        <v>871.67</v>
      </c>
    </row>
    <row r="24" spans="1:16" s="20" customFormat="1" ht="20.25" customHeight="1">
      <c r="A24" s="35"/>
      <c r="B24" s="36"/>
      <c r="C24" s="36"/>
      <c r="D24" s="36"/>
      <c r="E24" s="37"/>
      <c r="F24" s="37"/>
      <c r="G24" s="37"/>
      <c r="H24" s="36"/>
      <c r="I24" s="36"/>
      <c r="J24" s="36"/>
      <c r="K24" s="36"/>
      <c r="L24" s="36"/>
      <c r="M24" s="36"/>
      <c r="N24" s="36"/>
      <c r="O24" s="38"/>
      <c r="P24" s="34">
        <f>SUM(P6:P23)</f>
        <v>6909.99</v>
      </c>
    </row>
    <row r="25" spans="1:16" s="15" customFormat="1" ht="41.2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8" ht="15.75">
      <c r="A26" s="57"/>
      <c r="B26" s="57"/>
      <c r="C26" s="11"/>
      <c r="D26" s="11"/>
      <c r="E26" s="16"/>
      <c r="F26" s="16"/>
      <c r="G26" s="16"/>
      <c r="H26" s="3"/>
    </row>
    <row r="27" spans="1:11" s="2" customFormat="1" ht="15.75" customHeight="1">
      <c r="A27" s="4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8" ht="15.75">
      <c r="A28" s="54"/>
      <c r="B28" s="54"/>
      <c r="C28" s="12"/>
      <c r="D28" s="12"/>
      <c r="E28" s="17"/>
      <c r="F28" s="17"/>
      <c r="G28" s="17"/>
      <c r="H28" s="5"/>
    </row>
    <row r="29" spans="1:8" s="2" customFormat="1" ht="15.75">
      <c r="A29" s="55"/>
      <c r="B29" s="55"/>
      <c r="C29" s="55"/>
      <c r="D29" s="13"/>
      <c r="E29" s="18"/>
      <c r="F29" s="6"/>
      <c r="G29" s="56"/>
      <c r="H29" s="56"/>
    </row>
    <row r="30" spans="1:8" ht="12.75">
      <c r="A30" s="5"/>
      <c r="B30" s="9"/>
      <c r="C30" s="14"/>
      <c r="D30" s="14"/>
      <c r="E30" s="19"/>
      <c r="F30" s="19"/>
      <c r="G30" s="19"/>
      <c r="H30" s="5"/>
    </row>
    <row r="31" spans="1:8" ht="12.75">
      <c r="A31" s="5"/>
      <c r="B31" s="9"/>
      <c r="C31" s="14"/>
      <c r="D31" s="14"/>
      <c r="E31" s="19"/>
      <c r="F31" s="19"/>
      <c r="G31" s="19"/>
      <c r="H31" s="7"/>
    </row>
  </sheetData>
  <sheetProtection/>
  <mergeCells count="17">
    <mergeCell ref="A28:B28"/>
    <mergeCell ref="A29:C29"/>
    <mergeCell ref="G29:H29"/>
    <mergeCell ref="A26:B26"/>
    <mergeCell ref="M2:P2"/>
    <mergeCell ref="A3:P3"/>
    <mergeCell ref="A4:A5"/>
    <mergeCell ref="B4:B5"/>
    <mergeCell ref="C4:C5"/>
    <mergeCell ref="M1:P1"/>
    <mergeCell ref="B27:K27"/>
    <mergeCell ref="A25:P25"/>
    <mergeCell ref="D4:D5"/>
    <mergeCell ref="E4:G4"/>
    <mergeCell ref="H4:I4"/>
    <mergeCell ref="J4:L4"/>
    <mergeCell ref="M4:P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2024-05-29T04:19:57Z</cp:lastPrinted>
  <dcterms:created xsi:type="dcterms:W3CDTF">2014-01-15T18:15:09Z</dcterms:created>
  <dcterms:modified xsi:type="dcterms:W3CDTF">2024-05-29T04:20:05Z</dcterms:modified>
  <cp:category/>
  <cp:version/>
  <cp:contentType/>
  <cp:contentStatus/>
</cp:coreProperties>
</file>