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6\А акарицидная обработка\на сайт\"/>
    </mc:Choice>
  </mc:AlternateContent>
  <xr:revisionPtr revIDLastSave="0" documentId="13_ncr:1_{89D68E34-1080-4219-AC55-93715ECD1A93}" xr6:coauthVersionLast="37" xr6:coauthVersionMax="37" xr10:uidLastSave="{00000000-0000-0000-0000-000000000000}"/>
  <bookViews>
    <workbookView xWindow="0" yWindow="0" windowWidth="12996" windowHeight="4488" xr2:uid="{00000000-000D-0000-FFFF-FFFF00000000}"/>
  </bookViews>
  <sheets>
    <sheet name="НМЦК" sheetId="1" r:id="rId1"/>
    <sheet name="Лист1" sheetId="2" r:id="rId2"/>
    <sheet name="факт" sheetId="5" r:id="rId3"/>
  </sheets>
  <calcPr calcId="179021"/>
</workbook>
</file>

<file path=xl/calcChain.xml><?xml version="1.0" encoding="utf-8"?>
<calcChain xmlns="http://schemas.openxmlformats.org/spreadsheetml/2006/main">
  <c r="M7" i="1" l="1"/>
  <c r="D12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D12" i="2"/>
  <c r="L10" i="2"/>
  <c r="K10" i="2"/>
  <c r="I10" i="2"/>
  <c r="G10" i="2"/>
  <c r="L9" i="2"/>
  <c r="K9" i="2"/>
  <c r="I9" i="2"/>
  <c r="G9" i="2"/>
  <c r="L8" i="2"/>
  <c r="K8" i="2"/>
  <c r="I8" i="2"/>
  <c r="G8" i="2"/>
  <c r="L7" i="2"/>
  <c r="K7" i="2"/>
  <c r="I7" i="2"/>
  <c r="G7" i="2"/>
  <c r="L6" i="2"/>
  <c r="K6" i="2"/>
  <c r="I6" i="2"/>
  <c r="G6" i="2"/>
  <c r="L5" i="2"/>
  <c r="K5" i="2"/>
  <c r="I5" i="2"/>
  <c r="G5" i="2"/>
  <c r="L4" i="2"/>
  <c r="K4" i="2"/>
  <c r="I4" i="2"/>
  <c r="G4" i="2"/>
  <c r="K7" i="1"/>
  <c r="L7" i="1" s="1"/>
  <c r="H7" i="1"/>
  <c r="I7" i="1" s="1"/>
  <c r="J7" i="1" s="1"/>
  <c r="K6" i="1"/>
  <c r="L6" i="1" s="1"/>
  <c r="M6" i="1" s="1"/>
  <c r="N6" i="1" s="1"/>
  <c r="H6" i="1"/>
  <c r="I6" i="1" s="1"/>
  <c r="J6" i="1" s="1"/>
  <c r="N7" i="1" l="1"/>
  <c r="N8" i="1" s="1"/>
</calcChain>
</file>

<file path=xl/sharedStrings.xml><?xml version="1.0" encoding="utf-8"?>
<sst xmlns="http://schemas.openxmlformats.org/spreadsheetml/2006/main" count="75" uniqueCount="48">
  <si>
    <t xml:space="preserve">Обоснование начальной (максимальной) цены контракта 
</t>
  </si>
  <si>
    <t>Наименование, основные характеристики объекта закупки</t>
  </si>
  <si>
    <t>Ед. изм</t>
  </si>
  <si>
    <t>Кол-во</t>
  </si>
  <si>
    <t>Коммерческие предложения (руб./ед.изм.)</t>
  </si>
  <si>
    <t xml:space="preserve">Однородность совокупности значений выявленных цен, используемых в расчете </t>
  </si>
  <si>
    <t>Предложение №1</t>
  </si>
  <si>
    <t>Предложение №2</t>
  </si>
  <si>
    <t>Предложение №3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</si>
  <si>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</si>
  <si>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</si>
  <si>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1"/>
        <color indexed="8"/>
        <rFont val="Times New Roman"/>
        <charset val="204"/>
      </rPr>
      <t xml:space="preserve">коэффициент вариации цен V (%)           </t>
    </r>
    <r>
      <rPr>
        <i/>
        <sz val="11"/>
        <color indexed="8"/>
        <rFont val="Times New Roman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</si>
  <si>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charset val="204"/>
      </rPr>
      <t>Расчет Н(М)ЦК по формуле</t>
    </r>
    <r>
      <rPr>
        <sz val="11"/>
        <color indexed="8"/>
        <rFont val="Times New Roman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</si>
  <si>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</si>
  <si>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</si>
  <si>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штук</t>
  </si>
  <si>
    <t>Канцелярские товары 2026 год</t>
  </si>
  <si>
    <t xml:space="preserve">№ п/п </t>
  </si>
  <si>
    <t>Наименование</t>
  </si>
  <si>
    <t>единица измерения</t>
  </si>
  <si>
    <t>Общее количество</t>
  </si>
  <si>
    <t>НМЦ товара</t>
  </si>
  <si>
    <t>экономика</t>
  </si>
  <si>
    <t>Администрация</t>
  </si>
  <si>
    <t>Опека</t>
  </si>
  <si>
    <t>ВСЕГО</t>
  </si>
  <si>
    <t>кол-во</t>
  </si>
  <si>
    <t>сумма</t>
  </si>
  <si>
    <t>Блоки для записей</t>
  </si>
  <si>
    <t>Папка картонная</t>
  </si>
  <si>
    <t>Папка картонная (с завязками)</t>
  </si>
  <si>
    <t>Папка картонная (Скоросшиватель)</t>
  </si>
  <si>
    <t>Папка картонная (Короб архивный)</t>
  </si>
  <si>
    <t xml:space="preserve">Блок для записей  (непроклеенный)     </t>
  </si>
  <si>
    <t>Блок самоклеющийся</t>
  </si>
  <si>
    <t>Папка-регистратор 70 мм</t>
  </si>
  <si>
    <t>Папка для бумаг с завязками</t>
  </si>
  <si>
    <t>Скоросшиватель картонный</t>
  </si>
  <si>
    <t>Короб архивный</t>
  </si>
  <si>
    <t>Услуги по акарицидной (противоклещевой) обработке на общественных территориях муниципального образования городской округ город Рубцовск Алтайского края</t>
  </si>
  <si>
    <t>Услуги по дезинсекции от комаров на общественных территориях муниципального образования городской округ город Рубцовск Алтайского края</t>
  </si>
  <si>
    <t>га</t>
  </si>
  <si>
    <t>Н(М)ЦК, определяемая методом сопоставимых рыночных цен (анализа рынка)</t>
  </si>
  <si>
    <t>Н(М)ЦК с учетом округления цены за единицу (руб.)</t>
  </si>
  <si>
    <t xml:space="preserve">В результате проведенного расчета Н(М)ЦК составила:  475 000 (Четыреста семьдесят пять тысяч) рублей 00 копеек. </t>
  </si>
  <si>
    <t>итого</t>
  </si>
  <si>
    <t>№ п/п</t>
  </si>
  <si>
    <r>
      <rPr>
        <b/>
        <i/>
        <sz val="11"/>
        <color theme="1"/>
        <rFont val="Times New Roman"/>
        <family val="1"/>
        <charset val="204"/>
      </rPr>
      <t>Приложение № 1                                                                                               к Извещению об осуществлении закупки</t>
    </r>
    <r>
      <rPr>
        <sz val="11"/>
        <color theme="1"/>
        <rFont val="Calibri"/>
        <charset val="134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</si>
</sst>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\ ##0.0000000000\ _₽"/>
    <numFmt numFmtId="165" formatCode="#\ ##0.00000\ _₽"/>
    <numFmt numFmtId="166" formatCode="#\ ##0.00\ _₽"/>
    <numFmt numFmtId="167" formatCode="#\ ##0.00"/>
    <numFmt numFmtId="168" formatCode="0.0000000"/>
    <numFmt numFmtId="169" formatCode="0.0000"/>
  </numFmts>
  <fonts count="18">
    <font>
      <sz val="11"/>
      <color theme="1"/>
      <name val="Calibri"/>
      <charset val="134"/>
      <scheme val="minor"/>
    </font>
    <font>
      <sz val="9"/>
      <color theme="1"/>
      <name val="Times New Roman"/>
      <charset val="204"/>
    </font>
    <font>
      <sz val="9"/>
      <name val="Times New Roman"/>
      <charset val="204"/>
    </font>
    <font>
      <sz val="9"/>
      <color indexed="8"/>
      <name val="Times New Roman"/>
      <charset val="204"/>
    </font>
    <font>
      <sz val="11"/>
      <color indexed="8"/>
      <name val="Times New Roman"/>
      <charset val="204"/>
    </font>
    <font>
      <b/>
      <sz val="11"/>
      <color indexed="8"/>
      <name val="Times New Roman"/>
      <charset val="204"/>
    </font>
    <font>
      <b/>
      <sz val="11"/>
      <name val="Times New Roman"/>
      <charset val="204"/>
    </font>
    <font>
      <sz val="11"/>
      <color theme="1"/>
      <name val="Times New Roman"/>
      <charset val="204"/>
    </font>
    <font>
      <sz val="11"/>
      <name val="Times New Roman"/>
      <charset val="204"/>
    </font>
    <font>
      <b/>
      <sz val="11"/>
      <color rgb="FF000000"/>
      <name val="Times New Roman"/>
      <charset val="204"/>
    </font>
    <font>
      <i/>
      <sz val="11"/>
      <color indexed="8"/>
      <name val="Times New Roman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Calibri"/>
      <family val="1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6" fontId="1" fillId="0" borderId="5" xfId="0" applyNumberFormat="1" applyFont="1" applyBorder="1" applyAlignment="1">
      <alignment horizontal="center" vertical="center"/>
    </xf>
    <xf numFmtId="166" fontId="1" fillId="0" borderId="0" xfId="0" applyNumberFormat="1" applyFont="1"/>
    <xf numFmtId="167" fontId="1" fillId="0" borderId="0" xfId="0" applyNumberFormat="1" applyFont="1"/>
    <xf numFmtId="166" fontId="3" fillId="0" borderId="2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168" fontId="4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169" fontId="5" fillId="0" borderId="2" xfId="0" applyNumberFormat="1" applyFont="1" applyBorder="1" applyAlignment="1">
      <alignment horizontal="center" vertical="center" wrapText="1"/>
    </xf>
    <xf numFmtId="167" fontId="5" fillId="0" borderId="2" xfId="0" applyNumberFormat="1" applyFont="1" applyBorder="1" applyAlignment="1">
      <alignment horizontal="center" vertical="center" wrapText="1"/>
    </xf>
    <xf numFmtId="167" fontId="5" fillId="0" borderId="5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2" fontId="15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3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" fillId="0" borderId="1" xfId="0" applyFont="1" applyBorder="1"/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30161</xdr:colOff>
      <xdr:row>4</xdr:row>
      <xdr:rowOff>1296988</xdr:rowOff>
    </xdr:from>
    <xdr:to>
      <xdr:col>9</xdr:col>
      <xdr:colOff>784860</xdr:colOff>
      <xdr:row>4</xdr:row>
      <xdr:rowOff>1681162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61541" y="2798128"/>
          <a:ext cx="754699" cy="384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60960</xdr:colOff>
      <xdr:row>4</xdr:row>
      <xdr:rowOff>956457</xdr:rowOff>
    </xdr:from>
    <xdr:to>
      <xdr:col>8</xdr:col>
      <xdr:colOff>944880</xdr:colOff>
      <xdr:row>4</xdr:row>
      <xdr:rowOff>1385082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70220" y="2457597"/>
          <a:ext cx="88392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121920</xdr:colOff>
      <xdr:row>4</xdr:row>
      <xdr:rowOff>2785111</xdr:rowOff>
    </xdr:from>
    <xdr:to>
      <xdr:col>10</xdr:col>
      <xdr:colOff>1022143</xdr:colOff>
      <xdr:row>4</xdr:row>
      <xdr:rowOff>3089911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6740" y="4286251"/>
          <a:ext cx="900223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129540</xdr:colOff>
      <xdr:row>4</xdr:row>
      <xdr:rowOff>2305050</xdr:rowOff>
    </xdr:from>
    <xdr:to>
      <xdr:col>10</xdr:col>
      <xdr:colOff>281940</xdr:colOff>
      <xdr:row>4</xdr:row>
      <xdr:rowOff>2524125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4360" y="380619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"/>
  <sheetViews>
    <sheetView tabSelected="1" topLeftCell="A4" workbookViewId="0">
      <selection activeCell="B6" sqref="B6"/>
    </sheetView>
  </sheetViews>
  <sheetFormatPr defaultColWidth="9" defaultRowHeight="14.4"/>
  <cols>
    <col min="1" max="1" width="4.44140625" customWidth="1"/>
    <col min="2" max="2" width="24.77734375" customWidth="1"/>
    <col min="3" max="3" width="6.5546875" customWidth="1"/>
    <col min="4" max="4" width="5.21875" customWidth="1"/>
    <col min="8" max="8" width="12.33203125" customWidth="1"/>
    <col min="9" max="9" width="14.33203125" customWidth="1"/>
    <col min="10" max="10" width="12.44140625" customWidth="1"/>
    <col min="11" max="11" width="18.77734375" customWidth="1"/>
    <col min="12" max="12" width="12.109375" customWidth="1"/>
    <col min="13" max="13" width="13.109375" customWidth="1"/>
    <col min="14" max="14" width="14.88671875" customWidth="1"/>
  </cols>
  <sheetData>
    <row r="1" spans="1:14">
      <c r="A1" s="16"/>
      <c r="B1" s="17"/>
      <c r="C1" s="18"/>
      <c r="D1" s="18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54" customHeight="1">
      <c r="A2" s="16"/>
      <c r="B2" s="17"/>
      <c r="C2" s="18"/>
      <c r="D2" s="18"/>
      <c r="E2" s="16"/>
      <c r="F2" s="16"/>
      <c r="G2" s="16"/>
      <c r="H2" s="16"/>
      <c r="I2" s="16"/>
      <c r="J2" s="16"/>
      <c r="K2" s="41" t="s">
        <v>47</v>
      </c>
      <c r="L2" s="42"/>
      <c r="M2" s="42"/>
      <c r="N2" s="42"/>
    </row>
    <row r="3" spans="1:14" ht="21.75" customHeight="1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ht="28.5" customHeight="1">
      <c r="A4" s="38" t="s">
        <v>46</v>
      </c>
      <c r="B4" s="40" t="s">
        <v>1</v>
      </c>
      <c r="C4" s="40" t="s">
        <v>2</v>
      </c>
      <c r="D4" s="40" t="s">
        <v>3</v>
      </c>
      <c r="E4" s="44" t="s">
        <v>4</v>
      </c>
      <c r="F4" s="45"/>
      <c r="G4" s="46"/>
      <c r="H4" s="47" t="s">
        <v>5</v>
      </c>
      <c r="I4" s="48"/>
      <c r="J4" s="49"/>
      <c r="K4" s="50" t="s">
        <v>42</v>
      </c>
      <c r="L4" s="51"/>
      <c r="M4" s="51"/>
      <c r="N4" s="52"/>
    </row>
    <row r="5" spans="1:14" ht="247.2" customHeight="1">
      <c r="A5" s="39"/>
      <c r="B5" s="39"/>
      <c r="C5" s="39"/>
      <c r="D5" s="39"/>
      <c r="E5" s="19" t="s">
        <v>6</v>
      </c>
      <c r="F5" s="19" t="s">
        <v>7</v>
      </c>
      <c r="G5" s="19" t="s">
        <v>8</v>
      </c>
      <c r="H5" s="20" t="s">
        <v>9</v>
      </c>
      <c r="I5" s="20" t="s">
        <v>10</v>
      </c>
      <c r="J5" s="20" t="s">
        <v>11</v>
      </c>
      <c r="K5" s="26" t="s">
        <v>12</v>
      </c>
      <c r="L5" s="20" t="s">
        <v>13</v>
      </c>
      <c r="M5" s="20" t="s">
        <v>14</v>
      </c>
      <c r="N5" s="34" t="s">
        <v>43</v>
      </c>
    </row>
    <row r="6" spans="1:14" ht="99" customHeight="1">
      <c r="A6" s="21">
        <v>1</v>
      </c>
      <c r="B6" s="32" t="s">
        <v>39</v>
      </c>
      <c r="C6" s="33" t="s">
        <v>41</v>
      </c>
      <c r="D6" s="22">
        <v>50</v>
      </c>
      <c r="E6" s="23">
        <v>6500</v>
      </c>
      <c r="F6" s="23">
        <v>5500</v>
      </c>
      <c r="G6" s="23">
        <v>4000</v>
      </c>
      <c r="H6" s="23">
        <f>AVERAGE(E6:G6)</f>
        <v>5333.333333333333</v>
      </c>
      <c r="I6" s="27">
        <f>SQRT(((SUM((POWER(G6-H6,2)),(POWER(F6-H6,2)),(POWER(E6-H6,2)))/(COLUMNS(E6:G6)-1))))</f>
        <v>1258.3057392117917</v>
      </c>
      <c r="J6" s="27">
        <f>I6/H6*100</f>
        <v>23.593232610221097</v>
      </c>
      <c r="K6" s="28">
        <f>((D6/3)*(SUM(E6:G6)))</f>
        <v>266666.66666666669</v>
      </c>
      <c r="L6" s="29">
        <f>K6/D6</f>
        <v>5333.3333333333339</v>
      </c>
      <c r="M6" s="28">
        <f>ROUNDDOWN(L6,2)</f>
        <v>5333.33</v>
      </c>
      <c r="N6" s="30">
        <f t="shared" ref="N6:N7" si="0">M6*D6</f>
        <v>266666.5</v>
      </c>
    </row>
    <row r="7" spans="1:14" ht="71.400000000000006" customHeight="1">
      <c r="A7" s="21">
        <v>2</v>
      </c>
      <c r="B7" s="32" t="s">
        <v>40</v>
      </c>
      <c r="C7" s="33" t="s">
        <v>41</v>
      </c>
      <c r="D7" s="22">
        <v>50</v>
      </c>
      <c r="E7" s="23">
        <v>5000</v>
      </c>
      <c r="F7" s="23">
        <v>4500</v>
      </c>
      <c r="G7" s="23">
        <v>3000</v>
      </c>
      <c r="H7" s="23">
        <f t="shared" ref="H7" si="1">AVERAGE(E7:G7)</f>
        <v>4166.666666666667</v>
      </c>
      <c r="I7" s="27">
        <f t="shared" ref="I7" si="2">SQRT(((SUM((POWER(G7-H7,2)),(POWER(F7-H7,2)),(POWER(E7-H7,2)))/(COLUMNS(E7:G7)-1))))</f>
        <v>1040.8329997330663</v>
      </c>
      <c r="J7" s="27">
        <f t="shared" ref="J7" si="3">I7/H7*100</f>
        <v>24.97999199359359</v>
      </c>
      <c r="K7" s="28">
        <f t="shared" ref="K7" si="4">((D7/3)*(SUM(E7:G7)))</f>
        <v>208333.33333333334</v>
      </c>
      <c r="L7" s="29">
        <f t="shared" ref="L7" si="5">K7/D7</f>
        <v>4166.666666666667</v>
      </c>
      <c r="M7" s="28">
        <f>ROUNDUP(L7,2)</f>
        <v>4166.67</v>
      </c>
      <c r="N7" s="30">
        <f t="shared" si="0"/>
        <v>208333.5</v>
      </c>
    </row>
    <row r="8" spans="1:14">
      <c r="A8" s="16"/>
      <c r="B8" s="17"/>
      <c r="C8" s="24"/>
      <c r="D8" s="18"/>
      <c r="E8" s="18"/>
      <c r="F8" s="18"/>
      <c r="G8" s="18"/>
      <c r="H8" s="18"/>
      <c r="I8" s="18"/>
      <c r="J8" s="18"/>
      <c r="K8" s="18"/>
      <c r="L8" s="18"/>
      <c r="M8" s="35" t="s">
        <v>45</v>
      </c>
      <c r="N8" s="31">
        <f>SUM(N6:N7)</f>
        <v>475000</v>
      </c>
    </row>
    <row r="9" spans="1:14">
      <c r="A9" s="16"/>
      <c r="B9" s="17"/>
      <c r="C9" s="18"/>
      <c r="D9" s="18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 ht="15" customHeight="1">
      <c r="A10" s="16"/>
      <c r="B10" s="36" t="s">
        <v>44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>
      <c r="A11" s="16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16"/>
    </row>
  </sheetData>
  <mergeCells count="10">
    <mergeCell ref="K2:N2"/>
    <mergeCell ref="A3:N3"/>
    <mergeCell ref="E4:G4"/>
    <mergeCell ref="H4:J4"/>
    <mergeCell ref="K4:N4"/>
    <mergeCell ref="B10:N10"/>
    <mergeCell ref="A4:A5"/>
    <mergeCell ref="B4:B5"/>
    <mergeCell ref="C4:C5"/>
    <mergeCell ref="D4:D5"/>
  </mergeCells>
  <pageMargins left="0.7" right="0.7" top="0.75" bottom="0.75" header="0.3" footer="0.3"/>
  <pageSetup paperSize="9" scale="7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8"/>
  <sheetViews>
    <sheetView zoomScale="145" zoomScaleNormal="145" workbookViewId="0">
      <selection activeCell="D14" sqref="D14"/>
    </sheetView>
  </sheetViews>
  <sheetFormatPr defaultColWidth="9" defaultRowHeight="14.4"/>
  <cols>
    <col min="1" max="1" width="9.33203125" customWidth="1"/>
    <col min="2" max="2" width="17.6640625" customWidth="1"/>
    <col min="4" max="4" width="9.33203125" customWidth="1"/>
    <col min="5" max="5" width="17.33203125" customWidth="1"/>
    <col min="6" max="8" width="9.33203125" customWidth="1"/>
    <col min="9" max="9" width="12.5546875" customWidth="1"/>
    <col min="10" max="11" width="9.33203125" customWidth="1"/>
    <col min="12" max="12" width="11.109375" customWidth="1"/>
  </cols>
  <sheetData>
    <row r="1" spans="1:12">
      <c r="A1" s="1"/>
      <c r="B1" s="1" t="s">
        <v>16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57" t="s">
        <v>17</v>
      </c>
      <c r="B2" s="59" t="s">
        <v>18</v>
      </c>
      <c r="C2" s="57" t="s">
        <v>19</v>
      </c>
      <c r="D2" s="57" t="s">
        <v>20</v>
      </c>
      <c r="E2" s="61" t="s">
        <v>21</v>
      </c>
      <c r="F2" s="55" t="s">
        <v>22</v>
      </c>
      <c r="G2" s="56"/>
      <c r="H2" s="55" t="s">
        <v>23</v>
      </c>
      <c r="I2" s="56"/>
      <c r="J2" s="55" t="s">
        <v>24</v>
      </c>
      <c r="K2" s="56"/>
      <c r="L2" s="53" t="s">
        <v>25</v>
      </c>
    </row>
    <row r="3" spans="1:12">
      <c r="A3" s="58"/>
      <c r="B3" s="60"/>
      <c r="C3" s="60"/>
      <c r="D3" s="58"/>
      <c r="E3" s="61"/>
      <c r="F3" s="3" t="s">
        <v>26</v>
      </c>
      <c r="G3" s="3" t="s">
        <v>27</v>
      </c>
      <c r="H3" s="3" t="s">
        <v>26</v>
      </c>
      <c r="I3" s="3" t="s">
        <v>27</v>
      </c>
      <c r="J3" s="3" t="s">
        <v>26</v>
      </c>
      <c r="K3" s="3" t="s">
        <v>27</v>
      </c>
      <c r="L3" s="54"/>
    </row>
    <row r="4" spans="1:12">
      <c r="A4" s="4">
        <v>1</v>
      </c>
      <c r="B4" s="5" t="s">
        <v>28</v>
      </c>
      <c r="C4" s="2" t="s">
        <v>15</v>
      </c>
      <c r="D4" s="6">
        <v>64</v>
      </c>
      <c r="E4" s="15">
        <v>87.02</v>
      </c>
      <c r="F4" s="4">
        <v>0</v>
      </c>
      <c r="G4" s="9">
        <f>E4*F4</f>
        <v>0</v>
      </c>
      <c r="H4" s="4">
        <v>64</v>
      </c>
      <c r="I4" s="9">
        <f t="shared" ref="I4:I9" si="0">E4*H4</f>
        <v>5569.28</v>
      </c>
      <c r="J4" s="4">
        <v>0</v>
      </c>
      <c r="K4" s="9">
        <f t="shared" ref="K4:K9" si="1">E4*J4</f>
        <v>0</v>
      </c>
      <c r="L4" s="9">
        <f t="shared" ref="L4:L9" si="2">G4+K4+I4</f>
        <v>5569.28</v>
      </c>
    </row>
    <row r="5" spans="1:12">
      <c r="A5" s="4">
        <v>2</v>
      </c>
      <c r="B5" s="5" t="s">
        <v>28</v>
      </c>
      <c r="C5" s="2" t="s">
        <v>15</v>
      </c>
      <c r="D5" s="6">
        <v>93</v>
      </c>
      <c r="E5" s="15">
        <v>51.76</v>
      </c>
      <c r="F5" s="4">
        <v>0</v>
      </c>
      <c r="G5" s="9">
        <f t="shared" ref="G5:G9" si="3">E5*F5</f>
        <v>0</v>
      </c>
      <c r="H5" s="4">
        <v>93</v>
      </c>
      <c r="I5" s="9">
        <f t="shared" si="0"/>
        <v>4813.68</v>
      </c>
      <c r="J5" s="4">
        <v>0</v>
      </c>
      <c r="K5" s="9">
        <f t="shared" si="1"/>
        <v>0</v>
      </c>
      <c r="L5" s="9">
        <f t="shared" si="2"/>
        <v>4813.68</v>
      </c>
    </row>
    <row r="6" spans="1:12">
      <c r="A6" s="4">
        <v>3</v>
      </c>
      <c r="B6" s="5" t="s">
        <v>29</v>
      </c>
      <c r="C6" s="2" t="s">
        <v>15</v>
      </c>
      <c r="D6" s="6">
        <v>180</v>
      </c>
      <c r="E6" s="15">
        <v>262.57</v>
      </c>
      <c r="F6" s="4">
        <v>0</v>
      </c>
      <c r="G6" s="9">
        <f t="shared" si="3"/>
        <v>0</v>
      </c>
      <c r="H6" s="4">
        <v>180</v>
      </c>
      <c r="I6" s="9">
        <f t="shared" si="0"/>
        <v>47262.6</v>
      </c>
      <c r="J6" s="4">
        <v>0</v>
      </c>
      <c r="K6" s="9">
        <f t="shared" si="1"/>
        <v>0</v>
      </c>
      <c r="L6" s="9">
        <f t="shared" si="2"/>
        <v>47262.6</v>
      </c>
    </row>
    <row r="7" spans="1:12" ht="24">
      <c r="A7" s="4">
        <v>4</v>
      </c>
      <c r="B7" s="5" t="s">
        <v>30</v>
      </c>
      <c r="C7" s="2" t="s">
        <v>15</v>
      </c>
      <c r="D7" s="6">
        <v>980</v>
      </c>
      <c r="E7" s="15">
        <v>22.35</v>
      </c>
      <c r="F7" s="4">
        <v>0</v>
      </c>
      <c r="G7" s="9">
        <f t="shared" si="3"/>
        <v>0</v>
      </c>
      <c r="H7" s="4">
        <v>980</v>
      </c>
      <c r="I7" s="9">
        <f t="shared" si="0"/>
        <v>21903</v>
      </c>
      <c r="J7" s="4">
        <v>0</v>
      </c>
      <c r="K7" s="9">
        <f t="shared" si="1"/>
        <v>0</v>
      </c>
      <c r="L7" s="9">
        <f t="shared" si="2"/>
        <v>21903</v>
      </c>
    </row>
    <row r="8" spans="1:12" ht="24">
      <c r="A8" s="4">
        <v>5</v>
      </c>
      <c r="B8" s="5" t="s">
        <v>31</v>
      </c>
      <c r="C8" s="2" t="s">
        <v>15</v>
      </c>
      <c r="D8" s="6">
        <v>590</v>
      </c>
      <c r="E8" s="15">
        <v>19.510000000000002</v>
      </c>
      <c r="F8" s="4">
        <v>0</v>
      </c>
      <c r="G8" s="9">
        <f t="shared" si="3"/>
        <v>0</v>
      </c>
      <c r="H8" s="4">
        <v>590</v>
      </c>
      <c r="I8" s="9">
        <f t="shared" si="0"/>
        <v>11510.9</v>
      </c>
      <c r="J8" s="4"/>
      <c r="K8" s="9">
        <f t="shared" si="1"/>
        <v>0</v>
      </c>
      <c r="L8" s="9">
        <f t="shared" si="2"/>
        <v>11510.9</v>
      </c>
    </row>
    <row r="9" spans="1:12" ht="24">
      <c r="A9" s="4">
        <v>6</v>
      </c>
      <c r="B9" s="5" t="s">
        <v>32</v>
      </c>
      <c r="C9" s="2" t="s">
        <v>15</v>
      </c>
      <c r="D9" s="6">
        <v>34</v>
      </c>
      <c r="E9" s="15">
        <v>178.98</v>
      </c>
      <c r="F9" s="4"/>
      <c r="G9" s="9">
        <f t="shared" si="3"/>
        <v>0</v>
      </c>
      <c r="H9" s="4">
        <v>34</v>
      </c>
      <c r="I9" s="9">
        <f t="shared" si="0"/>
        <v>6085.32</v>
      </c>
      <c r="J9" s="4"/>
      <c r="K9" s="9">
        <f t="shared" si="1"/>
        <v>0</v>
      </c>
      <c r="L9" s="9">
        <f t="shared" si="2"/>
        <v>6085.32</v>
      </c>
    </row>
    <row r="10" spans="1:12">
      <c r="A10" s="10"/>
      <c r="C10" s="10"/>
      <c r="D10" s="10"/>
      <c r="E10" s="10"/>
      <c r="F10" s="10"/>
      <c r="G10" s="11">
        <f>SUM(G4:G9)</f>
        <v>0</v>
      </c>
      <c r="H10" s="10"/>
      <c r="I10" s="11">
        <f>SUM(I4:I9)</f>
        <v>97144.78</v>
      </c>
      <c r="J10" s="10"/>
      <c r="K10" s="11">
        <f>SUM(K4:K9)</f>
        <v>0</v>
      </c>
      <c r="L10" s="12">
        <f>SUM(L4:L9)</f>
        <v>97144.78</v>
      </c>
    </row>
    <row r="11" spans="1:12">
      <c r="A11" s="1"/>
      <c r="C11" s="1"/>
      <c r="D11" s="1"/>
      <c r="E11" s="13"/>
      <c r="F11" s="1"/>
      <c r="G11" s="1"/>
      <c r="H11" s="1"/>
      <c r="I11" s="1"/>
      <c r="J11" s="1"/>
      <c r="K11" s="1"/>
      <c r="L11" s="1"/>
    </row>
    <row r="12" spans="1:12">
      <c r="A12" s="1"/>
      <c r="C12" s="1"/>
      <c r="D12" s="1">
        <f>SUM(D4:D9)</f>
        <v>1941</v>
      </c>
      <c r="E12" s="1"/>
      <c r="F12" s="1"/>
      <c r="G12" s="1"/>
      <c r="H12" s="1"/>
      <c r="I12" s="1"/>
      <c r="J12" s="1"/>
      <c r="K12" s="1"/>
      <c r="L12" s="1"/>
    </row>
    <row r="13" spans="1:12">
      <c r="A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>
      <c r="A14" s="1"/>
      <c r="C14" s="1"/>
      <c r="D14" s="1"/>
      <c r="E14" s="1"/>
      <c r="F14" s="1"/>
      <c r="G14" s="1"/>
      <c r="H14" s="14"/>
      <c r="I14" s="1"/>
      <c r="J14" s="1"/>
      <c r="K14" s="1"/>
      <c r="L14" s="1"/>
    </row>
    <row r="15" spans="1:12">
      <c r="A15" s="1"/>
      <c r="C15" s="1"/>
      <c r="D15" s="1"/>
      <c r="E15" s="1"/>
      <c r="F15" s="14"/>
      <c r="G15" s="1"/>
      <c r="H15" s="1"/>
      <c r="I15" s="1"/>
      <c r="J15" s="1"/>
      <c r="K15" s="1"/>
      <c r="L15" s="1"/>
    </row>
    <row r="16" spans="1:12">
      <c r="A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9">
    <mergeCell ref="L2:L3"/>
    <mergeCell ref="F2:G2"/>
    <mergeCell ref="H2:I2"/>
    <mergeCell ref="J2:K2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scale="98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8"/>
  <sheetViews>
    <sheetView zoomScale="145" zoomScaleNormal="145" workbookViewId="0">
      <selection activeCell="E13" sqref="E13"/>
    </sheetView>
  </sheetViews>
  <sheetFormatPr defaultColWidth="9" defaultRowHeight="14.4"/>
  <cols>
    <col min="1" max="1" width="9.33203125" customWidth="1"/>
    <col min="2" max="2" width="17.6640625" customWidth="1"/>
    <col min="4" max="4" width="9.33203125" customWidth="1"/>
    <col min="5" max="5" width="17.33203125" customWidth="1"/>
    <col min="6" max="6" width="9.33203125" customWidth="1"/>
    <col min="7" max="7" width="12.5546875" customWidth="1"/>
    <col min="8" max="8" width="11.109375" customWidth="1"/>
  </cols>
  <sheetData>
    <row r="1" spans="1:8">
      <c r="A1" s="1"/>
      <c r="B1" s="1" t="s">
        <v>16</v>
      </c>
      <c r="C1" s="1"/>
      <c r="D1" s="1"/>
      <c r="E1" s="1"/>
      <c r="F1" s="1"/>
      <c r="G1" s="1"/>
      <c r="H1" s="1"/>
    </row>
    <row r="2" spans="1:8">
      <c r="A2" s="57" t="s">
        <v>17</v>
      </c>
      <c r="B2" s="59" t="s">
        <v>18</v>
      </c>
      <c r="C2" s="57" t="s">
        <v>19</v>
      </c>
      <c r="D2" s="57" t="s">
        <v>20</v>
      </c>
      <c r="E2" s="61" t="s">
        <v>21</v>
      </c>
      <c r="F2" s="55" t="s">
        <v>23</v>
      </c>
      <c r="G2" s="56"/>
      <c r="H2" s="53" t="s">
        <v>25</v>
      </c>
    </row>
    <row r="3" spans="1:8">
      <c r="A3" s="58"/>
      <c r="B3" s="60"/>
      <c r="C3" s="60"/>
      <c r="D3" s="58"/>
      <c r="E3" s="61"/>
      <c r="F3" s="3" t="s">
        <v>26</v>
      </c>
      <c r="G3" s="3" t="s">
        <v>27</v>
      </c>
      <c r="H3" s="54"/>
    </row>
    <row r="4" spans="1:8" ht="24">
      <c r="A4" s="4">
        <v>1</v>
      </c>
      <c r="B4" s="5" t="s">
        <v>33</v>
      </c>
      <c r="C4" s="2" t="s">
        <v>15</v>
      </c>
      <c r="D4" s="6">
        <v>64</v>
      </c>
      <c r="E4" s="7">
        <v>87.013300000000001</v>
      </c>
      <c r="F4" s="4">
        <v>64</v>
      </c>
      <c r="G4" s="8">
        <f t="shared" ref="G4:G9" si="0">E4*F4</f>
        <v>5568.8512000000001</v>
      </c>
      <c r="H4" s="9">
        <f>D4*E4</f>
        <v>5568.8512000000001</v>
      </c>
    </row>
    <row r="5" spans="1:8">
      <c r="A5" s="4">
        <v>2</v>
      </c>
      <c r="B5" s="5" t="s">
        <v>34</v>
      </c>
      <c r="C5" s="2" t="s">
        <v>15</v>
      </c>
      <c r="D5" s="6">
        <v>93</v>
      </c>
      <c r="E5" s="7">
        <v>51.76</v>
      </c>
      <c r="F5" s="4">
        <v>93</v>
      </c>
      <c r="G5" s="8">
        <f t="shared" si="0"/>
        <v>4813.68</v>
      </c>
      <c r="H5" s="9">
        <f t="shared" ref="H5:H9" si="1">D5*E5</f>
        <v>4813.68</v>
      </c>
    </row>
    <row r="6" spans="1:8" ht="24">
      <c r="A6" s="4">
        <v>3</v>
      </c>
      <c r="B6" s="5" t="s">
        <v>35</v>
      </c>
      <c r="C6" s="2" t="s">
        <v>15</v>
      </c>
      <c r="D6" s="6">
        <v>180</v>
      </c>
      <c r="E6" s="7">
        <v>262.56330000000003</v>
      </c>
      <c r="F6" s="4">
        <v>180</v>
      </c>
      <c r="G6" s="8">
        <f t="shared" si="0"/>
        <v>47261.394</v>
      </c>
      <c r="H6" s="9">
        <f t="shared" si="1"/>
        <v>47261.394</v>
      </c>
    </row>
    <row r="7" spans="1:8" ht="24">
      <c r="A7" s="4">
        <v>4</v>
      </c>
      <c r="B7" s="5" t="s">
        <v>36</v>
      </c>
      <c r="C7" s="2" t="s">
        <v>15</v>
      </c>
      <c r="D7" s="6">
        <v>980</v>
      </c>
      <c r="E7" s="7">
        <v>22.353300000000001</v>
      </c>
      <c r="F7" s="4">
        <v>980</v>
      </c>
      <c r="G7" s="8">
        <f t="shared" si="0"/>
        <v>21906.234</v>
      </c>
      <c r="H7" s="9">
        <f t="shared" si="1"/>
        <v>21906.234</v>
      </c>
    </row>
    <row r="8" spans="1:8" ht="24">
      <c r="A8" s="4">
        <v>5</v>
      </c>
      <c r="B8" s="5" t="s">
        <v>37</v>
      </c>
      <c r="C8" s="2" t="s">
        <v>15</v>
      </c>
      <c r="D8" s="6">
        <v>590</v>
      </c>
      <c r="E8" s="7">
        <v>19.510000000000002</v>
      </c>
      <c r="F8" s="4">
        <v>590</v>
      </c>
      <c r="G8" s="8">
        <f t="shared" si="0"/>
        <v>11510.9</v>
      </c>
      <c r="H8" s="9">
        <f t="shared" si="1"/>
        <v>11510.9</v>
      </c>
    </row>
    <row r="9" spans="1:8">
      <c r="A9" s="4">
        <v>6</v>
      </c>
      <c r="B9" s="5" t="s">
        <v>38</v>
      </c>
      <c r="C9" s="2" t="s">
        <v>15</v>
      </c>
      <c r="D9" s="6">
        <v>34</v>
      </c>
      <c r="E9" s="7">
        <v>178.98</v>
      </c>
      <c r="F9" s="4">
        <v>34</v>
      </c>
      <c r="G9" s="8">
        <f t="shared" si="0"/>
        <v>6085.32</v>
      </c>
      <c r="H9" s="9">
        <f t="shared" si="1"/>
        <v>6085.32</v>
      </c>
    </row>
    <row r="10" spans="1:8">
      <c r="A10" s="10"/>
      <c r="C10" s="10"/>
      <c r="D10" s="10"/>
      <c r="E10" s="10"/>
      <c r="F10" s="10"/>
      <c r="G10" s="11">
        <f>SUM(G4:G9)</f>
        <v>97146.379199999996</v>
      </c>
      <c r="H10" s="12">
        <f>SUM(H4:H9)</f>
        <v>97146.379199999996</v>
      </c>
    </row>
    <row r="11" spans="1:8">
      <c r="A11" s="1"/>
      <c r="C11" s="1"/>
      <c r="D11" s="1"/>
      <c r="E11" s="13"/>
      <c r="F11" s="1"/>
      <c r="G11" s="1"/>
      <c r="H11" s="1"/>
    </row>
    <row r="12" spans="1:8">
      <c r="A12" s="1"/>
      <c r="C12" s="1"/>
      <c r="D12" s="1">
        <f>SUM(D4:D9)</f>
        <v>1941</v>
      </c>
      <c r="E12" s="1"/>
      <c r="F12" s="1"/>
      <c r="G12" s="14"/>
      <c r="H12" s="1"/>
    </row>
    <row r="13" spans="1:8">
      <c r="A13" s="1"/>
      <c r="C13" s="1"/>
      <c r="D13" s="1"/>
      <c r="E13" s="1"/>
      <c r="F13" s="1"/>
      <c r="G13" s="1"/>
      <c r="H13" s="1"/>
    </row>
    <row r="14" spans="1:8">
      <c r="A14" s="1"/>
      <c r="C14" s="1"/>
      <c r="D14" s="1"/>
      <c r="E14" s="1"/>
      <c r="F14" s="14"/>
      <c r="G14" s="1"/>
      <c r="H14" s="1"/>
    </row>
    <row r="15" spans="1:8">
      <c r="A15" s="1"/>
      <c r="C15" s="1"/>
      <c r="D15" s="1"/>
      <c r="E15" s="1"/>
      <c r="F15" s="1"/>
      <c r="G15" s="1"/>
      <c r="H15" s="1"/>
    </row>
    <row r="16" spans="1:8">
      <c r="A16" s="1"/>
      <c r="C16" s="1"/>
      <c r="D16" s="1"/>
      <c r="E16" s="1"/>
      <c r="F16" s="1"/>
      <c r="G16" s="1"/>
      <c r="H16" s="1"/>
    </row>
    <row r="17" spans="1:8">
      <c r="A17" s="1"/>
      <c r="C17" s="1"/>
      <c r="D17" s="1"/>
      <c r="E17" s="1"/>
      <c r="F17" s="1"/>
      <c r="G17" s="1"/>
      <c r="H17" s="1"/>
    </row>
    <row r="18" spans="1:8">
      <c r="A18" s="1"/>
      <c r="C18" s="1"/>
      <c r="D18" s="1"/>
      <c r="E18" s="1"/>
      <c r="F18" s="1"/>
      <c r="G18" s="1"/>
      <c r="H18" s="1"/>
    </row>
    <row r="19" spans="1:8">
      <c r="A19" s="1"/>
      <c r="C19" s="1"/>
      <c r="D19" s="1"/>
      <c r="E19" s="1"/>
      <c r="F19" s="1"/>
      <c r="G19" s="1"/>
      <c r="H19" s="1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1"/>
      <c r="C21" s="1"/>
      <c r="D21" s="1"/>
      <c r="E21" s="1"/>
      <c r="F21" s="1"/>
      <c r="G21" s="1"/>
      <c r="H21" s="1"/>
    </row>
    <row r="22" spans="1:8">
      <c r="A22" s="1"/>
      <c r="B22" s="1"/>
      <c r="C22" s="1"/>
      <c r="D22" s="1"/>
      <c r="E22" s="1"/>
      <c r="F22" s="1"/>
      <c r="G22" s="1"/>
      <c r="H22" s="1"/>
    </row>
    <row r="23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>
      <c r="A25" s="1"/>
      <c r="B25" s="1"/>
      <c r="C25" s="1"/>
      <c r="D25" s="1"/>
      <c r="E25" s="1"/>
      <c r="F25" s="1"/>
      <c r="G25" s="1"/>
      <c r="H25" s="1"/>
    </row>
    <row r="26" spans="1:8">
      <c r="A26" s="1"/>
      <c r="B26" s="1"/>
      <c r="C26" s="1"/>
      <c r="D26" s="1"/>
      <c r="E26" s="1"/>
      <c r="F26" s="1"/>
      <c r="G26" s="1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</sheetData>
  <mergeCells count="7">
    <mergeCell ref="H2:H3"/>
    <mergeCell ref="F2:G2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scale="9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НМЦК</vt:lpstr>
      <vt:lpstr>Лист1</vt:lpstr>
      <vt:lpstr>факт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Подкопаева Елена Геннадьевна</cp:lastModifiedBy>
  <cp:lastPrinted>2026-04-02T07:06:51Z</cp:lastPrinted>
  <dcterms:created xsi:type="dcterms:W3CDTF">2015-06-05T18:19:00Z</dcterms:created>
  <dcterms:modified xsi:type="dcterms:W3CDTF">2026-04-10T01:27:16Z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FDD15493CC2C4025B3D36A7FEFE1472C_12</vt:lpwstr>
  </property>
  <property fmtid="{D5CDD505-2E9C-101B-9397-08002B2CF9AE}" pid="3" name="KSOProductBuildVer">
    <vt:lpwstr>1033-12.2.0.23196</vt:lpwstr>
  </property>
</Properties>
</file>